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TVK\Saison 2025_26\Spielpläne\"/>
    </mc:Choice>
  </mc:AlternateContent>
  <bookViews>
    <workbookView xWindow="0" yWindow="0" windowWidth="16380" windowHeight="8190" tabRatio="500" firstSheet="1" activeTab="1"/>
  </bookViews>
  <sheets>
    <sheet name="DBB2025" sheetId="1" r:id="rId1"/>
    <sheet name="TVK Spiele 25-26 Stand 10.09.25" sheetId="2" r:id="rId2"/>
    <sheet name="Appack" sheetId="3" state="hidden" r:id="rId3"/>
    <sheet name="Änderungen" sheetId="4" state="hidden" r:id="rId4"/>
    <sheet name="Outlook" sheetId="5" state="hidden" r:id="rId5"/>
    <sheet name="Appack Termine" sheetId="6" state="hidden" r:id="rId6"/>
    <sheet name="Webseite" sheetId="7" state="hidden" r:id="rId7"/>
    <sheet name="Sportspress" sheetId="8" state="hidden" r:id="rId8"/>
    <sheet name="Index" sheetId="9" state="hidden" r:id="rId9"/>
  </sheets>
  <definedNames>
    <definedName name="_FilterDatabase" localSheetId="0" hidden="1">'DBB2025'!$A$1:$F$1</definedName>
    <definedName name="_FilterDatabase" localSheetId="4" hidden="1">Outlook!$A$1:$V$1</definedName>
    <definedName name="_FilterDatabase" localSheetId="1" hidden="1">'TVK Spiele 25-26 Stand 10.09.25'!$A$1:$J$105</definedName>
    <definedName name="_xlnm._FilterDatabase" localSheetId="0" hidden="1">'DBB2025'!$A$1:$G$135</definedName>
    <definedName name="_xlnm._FilterDatabase" localSheetId="4" hidden="1">Outlook!$A$1:$V$113</definedName>
    <definedName name="_xlnm.Print_Titles" localSheetId="1">'TVK Spiele 25-26 Stand 10.09.25'!$1:$1</definedName>
    <definedName name="Export">#REF!</definedName>
    <definedName name="ImportOutlook">Outlook!$A$1:$V$108</definedName>
    <definedName name="Print_Area" localSheetId="1">'TVK Spiele 25-26 Stand 10.09.25'!#REF!</definedName>
    <definedName name="Print_Titles" localSheetId="1">'TVK Spiele 25-26 Stand 10.09.25'!$1:$1</definedName>
    <definedName name="U12_AppPackImport" localSheetId="2">Appack!$A$1:$O$6</definedName>
  </definedName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F3" i="2"/>
  <c r="I3" i="2" s="1"/>
  <c r="G3" i="2"/>
  <c r="H3" i="2"/>
  <c r="J3" i="2"/>
  <c r="A4" i="2"/>
  <c r="B4" i="2"/>
  <c r="C4" i="2"/>
  <c r="D4" i="2"/>
  <c r="F4" i="2"/>
  <c r="I4" i="2" s="1"/>
  <c r="G4" i="2"/>
  <c r="H4" i="2"/>
  <c r="J4" i="2"/>
  <c r="A5" i="2"/>
  <c r="B5" i="2"/>
  <c r="C5" i="2"/>
  <c r="D5" i="2"/>
  <c r="F5" i="2"/>
  <c r="I5" i="2" s="1"/>
  <c r="G5" i="2"/>
  <c r="H5" i="2"/>
  <c r="J5" i="2"/>
  <c r="A6" i="2"/>
  <c r="B6" i="2"/>
  <c r="C6" i="2"/>
  <c r="D6" i="2"/>
  <c r="F6" i="2"/>
  <c r="G6" i="2"/>
  <c r="H6" i="2"/>
  <c r="J6" i="2"/>
  <c r="A7" i="2"/>
  <c r="B7" i="2"/>
  <c r="C7" i="2"/>
  <c r="D7" i="2"/>
  <c r="F7" i="2"/>
  <c r="I7" i="2" s="1"/>
  <c r="G7" i="2"/>
  <c r="H7" i="2"/>
  <c r="J7" i="2"/>
  <c r="A8" i="2"/>
  <c r="B8" i="2"/>
  <c r="C8" i="2"/>
  <c r="D8" i="2"/>
  <c r="F8" i="2"/>
  <c r="E8" i="2" s="1"/>
  <c r="G8" i="2"/>
  <c r="H8" i="2"/>
  <c r="J8" i="2"/>
  <c r="A9" i="2"/>
  <c r="B9" i="2"/>
  <c r="C9" i="2"/>
  <c r="D9" i="2"/>
  <c r="F9" i="2"/>
  <c r="E9" i="2" s="1"/>
  <c r="G9" i="2"/>
  <c r="H9" i="2"/>
  <c r="I9" i="2"/>
  <c r="J9" i="2"/>
  <c r="A10" i="2"/>
  <c r="B10" i="2"/>
  <c r="C10" i="2"/>
  <c r="D10" i="2"/>
  <c r="F10" i="2"/>
  <c r="I10" i="2" s="1"/>
  <c r="G10" i="2"/>
  <c r="H10" i="2"/>
  <c r="J10" i="2"/>
  <c r="A11" i="2"/>
  <c r="B11" i="2"/>
  <c r="C11" i="2"/>
  <c r="D11" i="2"/>
  <c r="F11" i="2"/>
  <c r="E11" i="2" s="1"/>
  <c r="G11" i="2"/>
  <c r="H11" i="2"/>
  <c r="I11" i="2"/>
  <c r="J11" i="2"/>
  <c r="A12" i="2"/>
  <c r="B12" i="2"/>
  <c r="C12" i="2"/>
  <c r="D12" i="2"/>
  <c r="F12" i="2"/>
  <c r="I12" i="2" s="1"/>
  <c r="G12" i="2"/>
  <c r="H12" i="2"/>
  <c r="J12" i="2"/>
  <c r="A13" i="2"/>
  <c r="B13" i="2"/>
  <c r="C13" i="2"/>
  <c r="D13" i="2"/>
  <c r="F13" i="2"/>
  <c r="G13" i="2"/>
  <c r="H13" i="2"/>
  <c r="J13" i="2"/>
  <c r="A14" i="2"/>
  <c r="B14" i="2"/>
  <c r="C14" i="2"/>
  <c r="D14" i="2"/>
  <c r="F14" i="2"/>
  <c r="G14" i="2"/>
  <c r="H14" i="2"/>
  <c r="I14" i="2"/>
  <c r="J14" i="2"/>
  <c r="A15" i="2"/>
  <c r="B15" i="2"/>
  <c r="C15" i="2"/>
  <c r="D15" i="2"/>
  <c r="F15" i="2"/>
  <c r="I15" i="2" s="1"/>
  <c r="G15" i="2"/>
  <c r="H15" i="2"/>
  <c r="J15" i="2"/>
  <c r="A16" i="2"/>
  <c r="B16" i="2"/>
  <c r="C16" i="2"/>
  <c r="D16" i="2"/>
  <c r="F16" i="2"/>
  <c r="I16" i="2" s="1"/>
  <c r="G16" i="2"/>
  <c r="H16" i="2"/>
  <c r="J16" i="2"/>
  <c r="A17" i="2"/>
  <c r="B17" i="2"/>
  <c r="C17" i="2"/>
  <c r="D17" i="2"/>
  <c r="F17" i="2"/>
  <c r="G17" i="2"/>
  <c r="H17" i="2"/>
  <c r="I17" i="2"/>
  <c r="J17" i="2"/>
  <c r="A18" i="2"/>
  <c r="B18" i="2"/>
  <c r="C18" i="2"/>
  <c r="D18" i="2"/>
  <c r="F18" i="2"/>
  <c r="I18" i="2" s="1"/>
  <c r="G18" i="2"/>
  <c r="H18" i="2"/>
  <c r="J18" i="2"/>
  <c r="A19" i="2"/>
  <c r="B19" i="2"/>
  <c r="C19" i="2"/>
  <c r="D19" i="2"/>
  <c r="F19" i="2"/>
  <c r="I19" i="2" s="1"/>
  <c r="G19" i="2"/>
  <c r="H19" i="2"/>
  <c r="J19" i="2"/>
  <c r="A20" i="2"/>
  <c r="B20" i="2"/>
  <c r="C20" i="2"/>
  <c r="D20" i="2"/>
  <c r="F20" i="2"/>
  <c r="I20" i="2" s="1"/>
  <c r="G20" i="2"/>
  <c r="H20" i="2"/>
  <c r="J20" i="2"/>
  <c r="A21" i="2"/>
  <c r="B21" i="2"/>
  <c r="C21" i="2"/>
  <c r="D21" i="2"/>
  <c r="F21" i="2"/>
  <c r="E21" i="2" s="1"/>
  <c r="G21" i="2"/>
  <c r="H21" i="2"/>
  <c r="I21" i="2"/>
  <c r="J21" i="2"/>
  <c r="A22" i="2"/>
  <c r="B22" i="2"/>
  <c r="C22" i="2"/>
  <c r="D22" i="2"/>
  <c r="F22" i="2"/>
  <c r="E22" i="2" s="1"/>
  <c r="G22" i="2"/>
  <c r="H22" i="2"/>
  <c r="J22" i="2"/>
  <c r="A23" i="2"/>
  <c r="B23" i="2"/>
  <c r="C23" i="2"/>
  <c r="D23" i="2"/>
  <c r="F23" i="2"/>
  <c r="I23" i="2" s="1"/>
  <c r="G23" i="2"/>
  <c r="H23" i="2"/>
  <c r="J23" i="2"/>
  <c r="A24" i="2"/>
  <c r="B24" i="2"/>
  <c r="C24" i="2"/>
  <c r="D24" i="2"/>
  <c r="F24" i="2"/>
  <c r="E24" i="2" s="1"/>
  <c r="G24" i="2"/>
  <c r="H24" i="2"/>
  <c r="J24" i="2"/>
  <c r="A25" i="2"/>
  <c r="B25" i="2"/>
  <c r="C25" i="2"/>
  <c r="D25" i="2"/>
  <c r="F25" i="2"/>
  <c r="E25" i="2" s="1"/>
  <c r="G25" i="2"/>
  <c r="H25" i="2"/>
  <c r="J25" i="2"/>
  <c r="A26" i="2"/>
  <c r="B26" i="2"/>
  <c r="C26" i="2"/>
  <c r="D26" i="2"/>
  <c r="F26" i="2"/>
  <c r="G26" i="2"/>
  <c r="H26" i="2"/>
  <c r="J26" i="2"/>
  <c r="A27" i="2"/>
  <c r="B27" i="2"/>
  <c r="C27" i="2"/>
  <c r="D27" i="2"/>
  <c r="F27" i="2"/>
  <c r="G27" i="2"/>
  <c r="H27" i="2"/>
  <c r="J27" i="2"/>
  <c r="A28" i="2"/>
  <c r="B28" i="2"/>
  <c r="C28" i="2"/>
  <c r="D28" i="2"/>
  <c r="F28" i="2"/>
  <c r="I28" i="2" s="1"/>
  <c r="G28" i="2"/>
  <c r="H28" i="2"/>
  <c r="J28" i="2"/>
  <c r="A29" i="2"/>
  <c r="B29" i="2"/>
  <c r="C29" i="2"/>
  <c r="D29" i="2"/>
  <c r="F29" i="2"/>
  <c r="I29" i="2" s="1"/>
  <c r="G29" i="2"/>
  <c r="H29" i="2"/>
  <c r="J29" i="2"/>
  <c r="A30" i="2"/>
  <c r="B30" i="2"/>
  <c r="C30" i="2"/>
  <c r="D30" i="2"/>
  <c r="F30" i="2"/>
  <c r="G30" i="2"/>
  <c r="H30" i="2"/>
  <c r="I30" i="2"/>
  <c r="J30" i="2"/>
  <c r="A31" i="2"/>
  <c r="B31" i="2"/>
  <c r="C31" i="2"/>
  <c r="D31" i="2"/>
  <c r="F31" i="2"/>
  <c r="I31" i="2" s="1"/>
  <c r="G31" i="2"/>
  <c r="H31" i="2"/>
  <c r="J31" i="2"/>
  <c r="A32" i="2"/>
  <c r="B32" i="2"/>
  <c r="C32" i="2"/>
  <c r="D32" i="2"/>
  <c r="F32" i="2"/>
  <c r="G32" i="2"/>
  <c r="H32" i="2"/>
  <c r="I32" i="2"/>
  <c r="J32" i="2"/>
  <c r="A33" i="2"/>
  <c r="B33" i="2"/>
  <c r="C33" i="2"/>
  <c r="D33" i="2"/>
  <c r="F33" i="2"/>
  <c r="G33" i="2"/>
  <c r="H33" i="2"/>
  <c r="J33" i="2"/>
  <c r="A34" i="2"/>
  <c r="B34" i="2"/>
  <c r="C34" i="2"/>
  <c r="D34" i="2"/>
  <c r="F34" i="2"/>
  <c r="E34" i="2" s="1"/>
  <c r="G34" i="2"/>
  <c r="H34" i="2"/>
  <c r="J34" i="2"/>
  <c r="A35" i="2"/>
  <c r="B35" i="2"/>
  <c r="C35" i="2"/>
  <c r="D35" i="2"/>
  <c r="F35" i="2"/>
  <c r="E35" i="2" s="1"/>
  <c r="G35" i="2"/>
  <c r="H35" i="2"/>
  <c r="I35" i="2"/>
  <c r="J35" i="2"/>
  <c r="A36" i="2"/>
  <c r="B36" i="2"/>
  <c r="C36" i="2"/>
  <c r="D36" i="2"/>
  <c r="F36" i="2"/>
  <c r="I36" i="2" s="1"/>
  <c r="G36" i="2"/>
  <c r="H36" i="2"/>
  <c r="J36" i="2"/>
  <c r="A37" i="2"/>
  <c r="B37" i="2"/>
  <c r="C37" i="2"/>
  <c r="D37" i="2"/>
  <c r="F37" i="2"/>
  <c r="E37" i="2" s="1"/>
  <c r="G37" i="2"/>
  <c r="H37" i="2"/>
  <c r="I37" i="2"/>
  <c r="J37" i="2"/>
  <c r="A38" i="2"/>
  <c r="B38" i="2"/>
  <c r="C38" i="2"/>
  <c r="D38" i="2"/>
  <c r="F38" i="2"/>
  <c r="E38" i="2" s="1"/>
  <c r="G38" i="2"/>
  <c r="H38" i="2"/>
  <c r="I38" i="2"/>
  <c r="J38" i="2"/>
  <c r="A39" i="2"/>
  <c r="B39" i="2"/>
  <c r="C39" i="2"/>
  <c r="D39" i="2"/>
  <c r="F39" i="2"/>
  <c r="I39" i="2" s="1"/>
  <c r="G39" i="2"/>
  <c r="H39" i="2"/>
  <c r="J39" i="2"/>
  <c r="A40" i="2"/>
  <c r="B40" i="2"/>
  <c r="C40" i="2"/>
  <c r="D40" i="2"/>
  <c r="F40" i="2"/>
  <c r="I40" i="2" s="1"/>
  <c r="G40" i="2"/>
  <c r="H40" i="2"/>
  <c r="J40" i="2"/>
  <c r="A41" i="2"/>
  <c r="B41" i="2"/>
  <c r="C41" i="2"/>
  <c r="D41" i="2"/>
  <c r="E41" i="2"/>
  <c r="F41" i="2"/>
  <c r="G41" i="2"/>
  <c r="H41" i="2"/>
  <c r="I41" i="2"/>
  <c r="J41" i="2"/>
  <c r="A42" i="2"/>
  <c r="B42" i="2"/>
  <c r="C42" i="2"/>
  <c r="D42" i="2"/>
  <c r="F42" i="2"/>
  <c r="G42" i="2"/>
  <c r="H42" i="2"/>
  <c r="J42" i="2"/>
  <c r="A43" i="2"/>
  <c r="B43" i="2"/>
  <c r="C43" i="2"/>
  <c r="D43" i="2"/>
  <c r="F43" i="2"/>
  <c r="G43" i="2"/>
  <c r="H43" i="2"/>
  <c r="I43" i="2"/>
  <c r="J43" i="2"/>
  <c r="A44" i="2"/>
  <c r="B44" i="2"/>
  <c r="C44" i="2"/>
  <c r="D44" i="2"/>
  <c r="F44" i="2"/>
  <c r="I44" i="2" s="1"/>
  <c r="G44" i="2"/>
  <c r="H44" i="2"/>
  <c r="J44" i="2"/>
  <c r="A45" i="2"/>
  <c r="B45" i="2"/>
  <c r="C45" i="2"/>
  <c r="D45" i="2"/>
  <c r="F45" i="2"/>
  <c r="E45" i="2" s="1"/>
  <c r="G45" i="2"/>
  <c r="H45" i="2"/>
  <c r="I45" i="2"/>
  <c r="J45" i="2"/>
  <c r="A46" i="2"/>
  <c r="B46" i="2"/>
  <c r="C46" i="2"/>
  <c r="D46" i="2"/>
  <c r="F46" i="2"/>
  <c r="E46" i="2" s="1"/>
  <c r="G46" i="2"/>
  <c r="H46" i="2"/>
  <c r="I46" i="2"/>
  <c r="J46" i="2"/>
  <c r="A47" i="2"/>
  <c r="B47" i="2"/>
  <c r="C47" i="2"/>
  <c r="D47" i="2"/>
  <c r="F47" i="2"/>
  <c r="I47" i="2" s="1"/>
  <c r="G47" i="2"/>
  <c r="H47" i="2"/>
  <c r="J47" i="2"/>
  <c r="A48" i="2"/>
  <c r="B48" i="2"/>
  <c r="C48" i="2"/>
  <c r="D48" i="2"/>
  <c r="F48" i="2"/>
  <c r="E48" i="2" s="1"/>
  <c r="G48" i="2"/>
  <c r="H48" i="2"/>
  <c r="I48" i="2"/>
  <c r="J48" i="2"/>
  <c r="A49" i="2"/>
  <c r="B49" i="2"/>
  <c r="C49" i="2"/>
  <c r="D49" i="2"/>
  <c r="F49" i="2"/>
  <c r="I49" i="2" s="1"/>
  <c r="G49" i="2"/>
  <c r="H49" i="2"/>
  <c r="J49" i="2"/>
  <c r="A50" i="2"/>
  <c r="B50" i="2"/>
  <c r="C50" i="2"/>
  <c r="D50" i="2"/>
  <c r="F50" i="2"/>
  <c r="E50" i="2" s="1"/>
  <c r="G50" i="2"/>
  <c r="H50" i="2"/>
  <c r="J50" i="2"/>
  <c r="A51" i="2"/>
  <c r="B51" i="2"/>
  <c r="C51" i="2"/>
  <c r="D51" i="2"/>
  <c r="F51" i="2"/>
  <c r="E51" i="2" s="1"/>
  <c r="G51" i="2"/>
  <c r="H51" i="2"/>
  <c r="J51" i="2"/>
  <c r="A52" i="2"/>
  <c r="B52" i="2"/>
  <c r="C52" i="2"/>
  <c r="D52" i="2"/>
  <c r="F52" i="2"/>
  <c r="I52" i="2" s="1"/>
  <c r="G52" i="2"/>
  <c r="H52" i="2"/>
  <c r="J52" i="2"/>
  <c r="A53" i="2"/>
  <c r="B53" i="2"/>
  <c r="C53" i="2"/>
  <c r="D53" i="2"/>
  <c r="F53" i="2"/>
  <c r="E53" i="2" s="1"/>
  <c r="G53" i="2"/>
  <c r="H53" i="2"/>
  <c r="J53" i="2"/>
  <c r="A54" i="2"/>
  <c r="B54" i="2"/>
  <c r="C54" i="2"/>
  <c r="D54" i="2"/>
  <c r="F54" i="2"/>
  <c r="E54" i="2" s="1"/>
  <c r="G54" i="2"/>
  <c r="H54" i="2"/>
  <c r="I54" i="2"/>
  <c r="J54" i="2"/>
  <c r="A55" i="2"/>
  <c r="B55" i="2"/>
  <c r="C55" i="2"/>
  <c r="D55" i="2"/>
  <c r="F55" i="2"/>
  <c r="I55" i="2" s="1"/>
  <c r="G55" i="2"/>
  <c r="H55" i="2"/>
  <c r="J55" i="2"/>
  <c r="A56" i="2"/>
  <c r="B56" i="2"/>
  <c r="C56" i="2"/>
  <c r="D56" i="2"/>
  <c r="F56" i="2"/>
  <c r="E56" i="2" s="1"/>
  <c r="G56" i="2"/>
  <c r="H56" i="2"/>
  <c r="I56" i="2"/>
  <c r="J56" i="2"/>
  <c r="A57" i="2"/>
  <c r="B57" i="2"/>
  <c r="C57" i="2"/>
  <c r="D57" i="2"/>
  <c r="F57" i="2"/>
  <c r="E57" i="2" s="1"/>
  <c r="G57" i="2"/>
  <c r="H57" i="2"/>
  <c r="I57" i="2"/>
  <c r="J57" i="2"/>
  <c r="A58" i="2"/>
  <c r="B58" i="2"/>
  <c r="C58" i="2"/>
  <c r="D58" i="2"/>
  <c r="F58" i="2"/>
  <c r="E58" i="2" s="1"/>
  <c r="G58" i="2"/>
  <c r="H58" i="2"/>
  <c r="I58" i="2"/>
  <c r="J58" i="2"/>
  <c r="A59" i="2"/>
  <c r="B59" i="2"/>
  <c r="C59" i="2"/>
  <c r="D59" i="2"/>
  <c r="F59" i="2"/>
  <c r="E59" i="2" s="1"/>
  <c r="G59" i="2"/>
  <c r="H59" i="2"/>
  <c r="J59" i="2"/>
  <c r="A60" i="2"/>
  <c r="B60" i="2"/>
  <c r="C60" i="2"/>
  <c r="D60" i="2"/>
  <c r="F60" i="2"/>
  <c r="I60" i="2" s="1"/>
  <c r="G60" i="2"/>
  <c r="H60" i="2"/>
  <c r="J60" i="2"/>
  <c r="A61" i="2"/>
  <c r="B61" i="2"/>
  <c r="C61" i="2"/>
  <c r="D61" i="2"/>
  <c r="F61" i="2"/>
  <c r="G61" i="2"/>
  <c r="H61" i="2"/>
  <c r="I61" i="2"/>
  <c r="J61" i="2"/>
  <c r="A62" i="2"/>
  <c r="B62" i="2"/>
  <c r="C62" i="2"/>
  <c r="D62" i="2"/>
  <c r="F62" i="2"/>
  <c r="G62" i="2"/>
  <c r="H62" i="2"/>
  <c r="J62" i="2"/>
  <c r="A63" i="2"/>
  <c r="B63" i="2"/>
  <c r="C63" i="2"/>
  <c r="D63" i="2"/>
  <c r="F63" i="2"/>
  <c r="I63" i="2" s="1"/>
  <c r="G63" i="2"/>
  <c r="H63" i="2"/>
  <c r="J63" i="2"/>
  <c r="A64" i="2"/>
  <c r="B64" i="2"/>
  <c r="C64" i="2"/>
  <c r="D64" i="2"/>
  <c r="F64" i="2"/>
  <c r="G64" i="2"/>
  <c r="H64" i="2"/>
  <c r="J64" i="2"/>
  <c r="A65" i="2"/>
  <c r="B65" i="2"/>
  <c r="C65" i="2"/>
  <c r="D65" i="2"/>
  <c r="F65" i="2"/>
  <c r="E65" i="2" s="1"/>
  <c r="G65" i="2"/>
  <c r="H65" i="2"/>
  <c r="J65" i="2"/>
  <c r="A66" i="2"/>
  <c r="B66" i="2"/>
  <c r="C66" i="2"/>
  <c r="D66" i="2"/>
  <c r="F66" i="2"/>
  <c r="E66" i="2" s="1"/>
  <c r="G66" i="2"/>
  <c r="H66" i="2"/>
  <c r="I66" i="2"/>
  <c r="J66" i="2"/>
  <c r="A67" i="2"/>
  <c r="B67" i="2"/>
  <c r="C67" i="2"/>
  <c r="D67" i="2"/>
  <c r="F67" i="2"/>
  <c r="E67" i="2" s="1"/>
  <c r="G67" i="2"/>
  <c r="H67" i="2"/>
  <c r="J67" i="2"/>
  <c r="A68" i="2"/>
  <c r="B68" i="2"/>
  <c r="C68" i="2"/>
  <c r="D68" i="2"/>
  <c r="F68" i="2"/>
  <c r="I68" i="2" s="1"/>
  <c r="G68" i="2"/>
  <c r="H68" i="2"/>
  <c r="J68" i="2"/>
  <c r="A69" i="2"/>
  <c r="B69" i="2"/>
  <c r="C69" i="2"/>
  <c r="D69" i="2"/>
  <c r="F69" i="2"/>
  <c r="E69" i="2" s="1"/>
  <c r="G69" i="2"/>
  <c r="H69" i="2"/>
  <c r="J69" i="2"/>
  <c r="A70" i="2"/>
  <c r="B70" i="2"/>
  <c r="C70" i="2"/>
  <c r="D70" i="2"/>
  <c r="F70" i="2"/>
  <c r="E70" i="2" s="1"/>
  <c r="G70" i="2"/>
  <c r="H70" i="2"/>
  <c r="J70" i="2"/>
  <c r="A71" i="2"/>
  <c r="B71" i="2"/>
  <c r="C71" i="2"/>
  <c r="D71" i="2"/>
  <c r="F71" i="2"/>
  <c r="I71" i="2" s="1"/>
  <c r="G71" i="2"/>
  <c r="H71" i="2"/>
  <c r="J71" i="2"/>
  <c r="A72" i="2"/>
  <c r="B72" i="2"/>
  <c r="C72" i="2"/>
  <c r="D72" i="2"/>
  <c r="F72" i="2"/>
  <c r="E72" i="2" s="1"/>
  <c r="G72" i="2"/>
  <c r="H72" i="2"/>
  <c r="I72" i="2"/>
  <c r="J72" i="2"/>
  <c r="A73" i="2"/>
  <c r="B73" i="2"/>
  <c r="C73" i="2"/>
  <c r="D73" i="2"/>
  <c r="F73" i="2"/>
  <c r="I73" i="2" s="1"/>
  <c r="G73" i="2"/>
  <c r="H73" i="2"/>
  <c r="J73" i="2"/>
  <c r="A74" i="2"/>
  <c r="B74" i="2"/>
  <c r="C74" i="2"/>
  <c r="D74" i="2"/>
  <c r="F74" i="2"/>
  <c r="I74" i="2" s="1"/>
  <c r="G74" i="2"/>
  <c r="H74" i="2"/>
  <c r="J74" i="2"/>
  <c r="A75" i="2"/>
  <c r="B75" i="2"/>
  <c r="C75" i="2"/>
  <c r="D75" i="2"/>
  <c r="F75" i="2"/>
  <c r="G75" i="2"/>
  <c r="H75" i="2"/>
  <c r="I75" i="2"/>
  <c r="J75" i="2"/>
  <c r="A76" i="2"/>
  <c r="B76" i="2"/>
  <c r="C76" i="2"/>
  <c r="D76" i="2"/>
  <c r="F76" i="2"/>
  <c r="I76" i="2" s="1"/>
  <c r="G76" i="2"/>
  <c r="H76" i="2"/>
  <c r="J76" i="2"/>
  <c r="A77" i="2"/>
  <c r="B77" i="2"/>
  <c r="C77" i="2"/>
  <c r="D77" i="2"/>
  <c r="F77" i="2"/>
  <c r="G77" i="2"/>
  <c r="H77" i="2"/>
  <c r="I77" i="2"/>
  <c r="J77" i="2"/>
  <c r="A78" i="2"/>
  <c r="B78" i="2"/>
  <c r="C78" i="2"/>
  <c r="D78" i="2"/>
  <c r="F78" i="2"/>
  <c r="G78" i="2"/>
  <c r="H78" i="2"/>
  <c r="I78" i="2"/>
  <c r="J78" i="2"/>
  <c r="A79" i="2"/>
  <c r="B79" i="2"/>
  <c r="C79" i="2"/>
  <c r="D79" i="2"/>
  <c r="F79" i="2"/>
  <c r="I79" i="2" s="1"/>
  <c r="G79" i="2"/>
  <c r="H79" i="2"/>
  <c r="J79" i="2"/>
  <c r="A80" i="2"/>
  <c r="B80" i="2"/>
  <c r="C80" i="2"/>
  <c r="D80" i="2"/>
  <c r="F80" i="2"/>
  <c r="E80" i="2" s="1"/>
  <c r="G80" i="2"/>
  <c r="H80" i="2"/>
  <c r="I80" i="2"/>
  <c r="J80" i="2"/>
  <c r="A81" i="2"/>
  <c r="B81" i="2"/>
  <c r="C81" i="2"/>
  <c r="D81" i="2"/>
  <c r="F81" i="2"/>
  <c r="I81" i="2" s="1"/>
  <c r="G81" i="2"/>
  <c r="H81" i="2"/>
  <c r="J81" i="2"/>
  <c r="A82" i="2"/>
  <c r="B82" i="2"/>
  <c r="C82" i="2"/>
  <c r="D82" i="2"/>
  <c r="F82" i="2"/>
  <c r="E82" i="2" s="1"/>
  <c r="G82" i="2"/>
  <c r="H82" i="2"/>
  <c r="J82" i="2"/>
  <c r="A83" i="2"/>
  <c r="B83" i="2"/>
  <c r="C83" i="2"/>
  <c r="D83" i="2"/>
  <c r="F83" i="2"/>
  <c r="E83" i="2" s="1"/>
  <c r="G83" i="2"/>
  <c r="H83" i="2"/>
  <c r="J83" i="2"/>
  <c r="A84" i="2"/>
  <c r="B84" i="2"/>
  <c r="C84" i="2"/>
  <c r="D84" i="2"/>
  <c r="F84" i="2"/>
  <c r="E84" i="2" s="1"/>
  <c r="G84" i="2"/>
  <c r="H84" i="2"/>
  <c r="J84" i="2"/>
  <c r="A85" i="2"/>
  <c r="B85" i="2"/>
  <c r="C85" i="2"/>
  <c r="D85" i="2"/>
  <c r="F85" i="2"/>
  <c r="E85" i="2" s="1"/>
  <c r="G85" i="2"/>
  <c r="H85" i="2"/>
  <c r="J85" i="2"/>
  <c r="A86" i="2"/>
  <c r="B86" i="2"/>
  <c r="C86" i="2"/>
  <c r="D86" i="2"/>
  <c r="F86" i="2"/>
  <c r="E86" i="2" s="1"/>
  <c r="G86" i="2"/>
  <c r="H86" i="2"/>
  <c r="I86" i="2"/>
  <c r="J86" i="2"/>
  <c r="A87" i="2"/>
  <c r="B87" i="2"/>
  <c r="C87" i="2"/>
  <c r="D87" i="2"/>
  <c r="F87" i="2"/>
  <c r="I87" i="2" s="1"/>
  <c r="G87" i="2"/>
  <c r="H87" i="2"/>
  <c r="J87" i="2"/>
  <c r="A88" i="2"/>
  <c r="B88" i="2"/>
  <c r="C88" i="2"/>
  <c r="D88" i="2"/>
  <c r="F88" i="2"/>
  <c r="I88" i="2" s="1"/>
  <c r="G88" i="2"/>
  <c r="H88" i="2"/>
  <c r="J88" i="2"/>
  <c r="A89" i="2"/>
  <c r="B89" i="2"/>
  <c r="C89" i="2"/>
  <c r="D89" i="2"/>
  <c r="F89" i="2"/>
  <c r="I89" i="2" s="1"/>
  <c r="G89" i="2"/>
  <c r="H89" i="2"/>
  <c r="J89" i="2"/>
  <c r="A90" i="2"/>
  <c r="B90" i="2"/>
  <c r="C90" i="2"/>
  <c r="D90" i="2"/>
  <c r="F90" i="2"/>
  <c r="G90" i="2"/>
  <c r="H90" i="2"/>
  <c r="I90" i="2"/>
  <c r="J90" i="2"/>
  <c r="A91" i="2"/>
  <c r="B91" i="2"/>
  <c r="C91" i="2"/>
  <c r="D91" i="2"/>
  <c r="F91" i="2"/>
  <c r="G91" i="2"/>
  <c r="H91" i="2"/>
  <c r="J91" i="2"/>
  <c r="A92" i="2"/>
  <c r="B92" i="2"/>
  <c r="C92" i="2"/>
  <c r="D92" i="2"/>
  <c r="F92" i="2"/>
  <c r="I92" i="2" s="1"/>
  <c r="G92" i="2"/>
  <c r="H92" i="2"/>
  <c r="J92" i="2"/>
  <c r="A93" i="2"/>
  <c r="B93" i="2"/>
  <c r="C93" i="2"/>
  <c r="D93" i="2"/>
  <c r="F93" i="2"/>
  <c r="E93" i="2" s="1"/>
  <c r="G93" i="2"/>
  <c r="H93" i="2"/>
  <c r="I93" i="2"/>
  <c r="J93" i="2"/>
  <c r="A94" i="2"/>
  <c r="B94" i="2"/>
  <c r="C94" i="2"/>
  <c r="D94" i="2"/>
  <c r="F94" i="2"/>
  <c r="E94" i="2" s="1"/>
  <c r="G94" i="2"/>
  <c r="H94" i="2"/>
  <c r="I94" i="2"/>
  <c r="J94" i="2"/>
  <c r="A95" i="2"/>
  <c r="B95" i="2"/>
  <c r="C95" i="2"/>
  <c r="D95" i="2"/>
  <c r="F95" i="2"/>
  <c r="I95" i="2" s="1"/>
  <c r="G95" i="2"/>
  <c r="H95" i="2"/>
  <c r="J95" i="2"/>
  <c r="A96" i="2"/>
  <c r="B96" i="2"/>
  <c r="C96" i="2"/>
  <c r="D96" i="2"/>
  <c r="F96" i="2"/>
  <c r="E96" i="2" s="1"/>
  <c r="G96" i="2"/>
  <c r="H96" i="2"/>
  <c r="I96" i="2"/>
  <c r="J96" i="2"/>
  <c r="A97" i="2"/>
  <c r="B97" i="2"/>
  <c r="C97" i="2"/>
  <c r="D97" i="2"/>
  <c r="F97" i="2"/>
  <c r="E97" i="2" s="1"/>
  <c r="G97" i="2"/>
  <c r="H97" i="2"/>
  <c r="J97" i="2"/>
  <c r="A98" i="2"/>
  <c r="B98" i="2"/>
  <c r="C98" i="2"/>
  <c r="D98" i="2"/>
  <c r="F98" i="2"/>
  <c r="G98" i="2"/>
  <c r="H98" i="2"/>
  <c r="J98" i="2"/>
  <c r="A99" i="2"/>
  <c r="B99" i="2"/>
  <c r="C99" i="2"/>
  <c r="D99" i="2"/>
  <c r="F99" i="2"/>
  <c r="I99" i="2" s="1"/>
  <c r="G99" i="2"/>
  <c r="H99" i="2"/>
  <c r="J99" i="2"/>
  <c r="A100" i="2"/>
  <c r="B100" i="2"/>
  <c r="C100" i="2"/>
  <c r="D100" i="2"/>
  <c r="F100" i="2"/>
  <c r="I100" i="2" s="1"/>
  <c r="G100" i="2"/>
  <c r="H100" i="2"/>
  <c r="J100" i="2"/>
  <c r="A101" i="2"/>
  <c r="B101" i="2"/>
  <c r="C101" i="2"/>
  <c r="D101" i="2"/>
  <c r="F101" i="2"/>
  <c r="G101" i="2"/>
  <c r="H101" i="2"/>
  <c r="I101" i="2"/>
  <c r="J101" i="2"/>
  <c r="A102" i="2"/>
  <c r="B102" i="2"/>
  <c r="C102" i="2"/>
  <c r="D102" i="2"/>
  <c r="F102" i="2"/>
  <c r="G102" i="2"/>
  <c r="H102" i="2"/>
  <c r="I102" i="2"/>
  <c r="J102" i="2"/>
  <c r="A103" i="2"/>
  <c r="B103" i="2"/>
  <c r="C103" i="2"/>
  <c r="D103" i="2"/>
  <c r="F103" i="2"/>
  <c r="I103" i="2" s="1"/>
  <c r="G103" i="2"/>
  <c r="H103" i="2"/>
  <c r="J103" i="2"/>
  <c r="A104" i="2"/>
  <c r="B104" i="2"/>
  <c r="C104" i="2"/>
  <c r="D104" i="2"/>
  <c r="F104" i="2"/>
  <c r="G104" i="2"/>
  <c r="H104" i="2"/>
  <c r="I104" i="2"/>
  <c r="J104" i="2"/>
  <c r="A105" i="2"/>
  <c r="B105" i="2"/>
  <c r="C105" i="2"/>
  <c r="D105" i="2"/>
  <c r="F105" i="2"/>
  <c r="G105" i="2"/>
  <c r="E105" i="2" s="1"/>
  <c r="H105" i="2"/>
  <c r="I105" i="2"/>
  <c r="J105" i="2"/>
  <c r="E32" i="2" l="1"/>
  <c r="E81" i="2"/>
  <c r="I97" i="2"/>
  <c r="I67" i="2"/>
  <c r="E30" i="2"/>
  <c r="E15" i="2"/>
  <c r="E75" i="2"/>
  <c r="I69" i="2"/>
  <c r="E27" i="2"/>
  <c r="E3" i="2"/>
  <c r="E17" i="2"/>
  <c r="E5" i="2"/>
  <c r="E61" i="2"/>
  <c r="I85" i="2"/>
  <c r="E33" i="2"/>
  <c r="I51" i="2"/>
  <c r="I27" i="2"/>
  <c r="I8" i="2"/>
  <c r="E49" i="2"/>
  <c r="E18" i="2"/>
  <c r="E91" i="2"/>
  <c r="I70" i="2"/>
  <c r="I25" i="2"/>
  <c r="E73" i="2"/>
  <c r="I83" i="2"/>
  <c r="E78" i="2"/>
  <c r="I65" i="2"/>
  <c r="E40" i="2"/>
  <c r="E29" i="2"/>
  <c r="E98" i="2"/>
  <c r="E7" i="2"/>
  <c r="E99" i="2"/>
  <c r="E90" i="2"/>
  <c r="I59" i="2"/>
  <c r="E43" i="2"/>
  <c r="E23" i="2"/>
  <c r="E14" i="2"/>
  <c r="E6" i="2"/>
  <c r="E13" i="2"/>
  <c r="E89" i="2"/>
  <c r="E42" i="2"/>
  <c r="E74" i="2"/>
  <c r="E64" i="2"/>
  <c r="I91" i="2"/>
  <c r="I82" i="2"/>
  <c r="E77" i="2"/>
  <c r="I33" i="2"/>
  <c r="E26" i="2"/>
  <c r="I24" i="2"/>
  <c r="E101" i="2"/>
  <c r="E88" i="2"/>
  <c r="E19" i="2"/>
  <c r="E10" i="2"/>
  <c r="E104" i="2"/>
  <c r="I64" i="2"/>
  <c r="I6" i="2"/>
  <c r="E62" i="2"/>
  <c r="E16" i="2"/>
  <c r="E102" i="2"/>
  <c r="I98" i="2"/>
  <c r="I62" i="2"/>
  <c r="I53" i="2"/>
  <c r="I22" i="2"/>
  <c r="I13" i="2"/>
  <c r="E100" i="2"/>
  <c r="E76" i="2"/>
  <c r="E68" i="2"/>
  <c r="E60" i="2"/>
  <c r="E52" i="2"/>
  <c r="I50" i="2"/>
  <c r="E44" i="2"/>
  <c r="I42" i="2"/>
  <c r="E36" i="2"/>
  <c r="I34" i="2"/>
  <c r="E28" i="2"/>
  <c r="I26" i="2"/>
  <c r="E20" i="2"/>
  <c r="E12" i="2"/>
  <c r="E4" i="2"/>
  <c r="E103" i="2"/>
  <c r="E95" i="2"/>
  <c r="E71" i="2"/>
  <c r="E47" i="2"/>
  <c r="E92" i="2"/>
  <c r="E55" i="2"/>
  <c r="E79" i="2"/>
  <c r="E87" i="2"/>
  <c r="E39" i="2"/>
  <c r="I84" i="2"/>
  <c r="E63" i="2"/>
  <c r="E31" i="2"/>
  <c r="A44" i="7"/>
  <c r="B44" i="7"/>
  <c r="C44" i="7"/>
  <c r="D44" i="7"/>
  <c r="E44" i="7"/>
  <c r="F44" i="7"/>
  <c r="A45" i="7"/>
  <c r="B45" i="7"/>
  <c r="C45" i="7"/>
  <c r="D45" i="7"/>
  <c r="E45" i="7"/>
  <c r="F45" i="7"/>
  <c r="A46" i="7"/>
  <c r="B46" i="7"/>
  <c r="C46" i="7"/>
  <c r="D46" i="7"/>
  <c r="E46" i="7"/>
  <c r="F46" i="7"/>
  <c r="A47" i="7"/>
  <c r="B47" i="7"/>
  <c r="C47" i="7"/>
  <c r="D47" i="7"/>
  <c r="E47" i="7"/>
  <c r="F47" i="7"/>
  <c r="A48" i="7"/>
  <c r="B48" i="7"/>
  <c r="C48" i="7"/>
  <c r="D48" i="7"/>
  <c r="E48" i="7"/>
  <c r="F48" i="7"/>
  <c r="A49" i="7"/>
  <c r="B49" i="7"/>
  <c r="C49" i="7"/>
  <c r="D49" i="7"/>
  <c r="E49" i="7"/>
  <c r="F49" i="7"/>
  <c r="A50" i="7"/>
  <c r="B50" i="7"/>
  <c r="C50" i="7"/>
  <c r="D50" i="7"/>
  <c r="E50" i="7"/>
  <c r="F50" i="7"/>
  <c r="A51" i="7"/>
  <c r="B51" i="7"/>
  <c r="C51" i="7"/>
  <c r="D51" i="7"/>
  <c r="E51" i="7"/>
  <c r="F51" i="7"/>
  <c r="A52" i="7"/>
  <c r="B52" i="7"/>
  <c r="C52" i="7"/>
  <c r="D52" i="7"/>
  <c r="E52" i="7"/>
  <c r="F52" i="7"/>
  <c r="A53" i="7"/>
  <c r="B53" i="7"/>
  <c r="C53" i="7"/>
  <c r="D53" i="7"/>
  <c r="E53" i="7"/>
  <c r="F53" i="7"/>
  <c r="A54" i="7"/>
  <c r="B54" i="7"/>
  <c r="C54" i="7"/>
  <c r="D54" i="7"/>
  <c r="E54" i="7"/>
  <c r="F54" i="7"/>
  <c r="A55" i="7"/>
  <c r="B55" i="7"/>
  <c r="C55" i="7"/>
  <c r="D55" i="7"/>
  <c r="E55" i="7"/>
  <c r="F55" i="7"/>
  <c r="A56" i="7"/>
  <c r="B56" i="7"/>
  <c r="C56" i="7"/>
  <c r="D56" i="7"/>
  <c r="E56" i="7"/>
  <c r="F56" i="7"/>
  <c r="A57" i="7"/>
  <c r="B57" i="7"/>
  <c r="C57" i="7"/>
  <c r="D57" i="7"/>
  <c r="E57" i="7"/>
  <c r="F57" i="7"/>
  <c r="A58" i="7"/>
  <c r="B58" i="7"/>
  <c r="C58" i="7"/>
  <c r="D58" i="7"/>
  <c r="E58" i="7"/>
  <c r="F58" i="7"/>
  <c r="A59" i="7"/>
  <c r="B59" i="7"/>
  <c r="C59" i="7"/>
  <c r="D59" i="7"/>
  <c r="E59" i="7"/>
  <c r="F59" i="7"/>
  <c r="A60" i="7"/>
  <c r="B60" i="7"/>
  <c r="C60" i="7"/>
  <c r="D60" i="7"/>
  <c r="E60" i="7"/>
  <c r="F60" i="7"/>
  <c r="A61" i="7"/>
  <c r="B61" i="7"/>
  <c r="C61" i="7"/>
  <c r="D61" i="7"/>
  <c r="E61" i="7"/>
  <c r="F61" i="7"/>
  <c r="A62" i="7"/>
  <c r="B62" i="7"/>
  <c r="C62" i="7"/>
  <c r="D62" i="7"/>
  <c r="E62" i="7"/>
  <c r="F62" i="7"/>
  <c r="A63" i="7"/>
  <c r="B63" i="7"/>
  <c r="C63" i="7"/>
  <c r="D63" i="7"/>
  <c r="E63" i="7"/>
  <c r="F63" i="7"/>
  <c r="A64" i="7"/>
  <c r="B64" i="7"/>
  <c r="C64" i="7"/>
  <c r="D64" i="7"/>
  <c r="E64" i="7"/>
  <c r="F64" i="7"/>
  <c r="A65" i="7"/>
  <c r="B65" i="7"/>
  <c r="C65" i="7"/>
  <c r="D65" i="7"/>
  <c r="E65" i="7"/>
  <c r="F65" i="7"/>
  <c r="A66" i="7"/>
  <c r="B66" i="7"/>
  <c r="C66" i="7"/>
  <c r="D66" i="7"/>
  <c r="E66" i="7"/>
  <c r="F66" i="7"/>
  <c r="A67" i="7"/>
  <c r="B67" i="7"/>
  <c r="C67" i="7"/>
  <c r="D67" i="7"/>
  <c r="E67" i="7"/>
  <c r="F67" i="7"/>
  <c r="A68" i="7"/>
  <c r="B68" i="7"/>
  <c r="C68" i="7"/>
  <c r="D68" i="7"/>
  <c r="E68" i="7"/>
  <c r="F68" i="7"/>
  <c r="A69" i="7"/>
  <c r="B69" i="7"/>
  <c r="C69" i="7"/>
  <c r="D69" i="7"/>
  <c r="E69" i="7"/>
  <c r="F69" i="7"/>
  <c r="A70" i="7"/>
  <c r="B70" i="7"/>
  <c r="C70" i="7"/>
  <c r="D70" i="7"/>
  <c r="E70" i="7"/>
  <c r="F70" i="7"/>
  <c r="A71" i="7"/>
  <c r="B71" i="7"/>
  <c r="C71" i="7"/>
  <c r="D71" i="7"/>
  <c r="E71" i="7"/>
  <c r="F71" i="7"/>
  <c r="A72" i="7"/>
  <c r="B72" i="7"/>
  <c r="C72" i="7"/>
  <c r="D72" i="7"/>
  <c r="E72" i="7"/>
  <c r="F72" i="7"/>
  <c r="A73" i="7"/>
  <c r="B73" i="7"/>
  <c r="C73" i="7"/>
  <c r="D73" i="7"/>
  <c r="E73" i="7"/>
  <c r="F73" i="7"/>
  <c r="A74" i="7"/>
  <c r="B74" i="7"/>
  <c r="C74" i="7"/>
  <c r="D74" i="7"/>
  <c r="E74" i="7"/>
  <c r="F74" i="7"/>
  <c r="A75" i="7"/>
  <c r="B75" i="7"/>
  <c r="C75" i="7"/>
  <c r="D75" i="7"/>
  <c r="E75" i="7"/>
  <c r="F75" i="7"/>
  <c r="A76" i="7"/>
  <c r="B76" i="7"/>
  <c r="C76" i="7"/>
  <c r="D76" i="7"/>
  <c r="E76" i="7"/>
  <c r="F76" i="7"/>
  <c r="A77" i="7"/>
  <c r="B77" i="7"/>
  <c r="C77" i="7"/>
  <c r="D77" i="7"/>
  <c r="E77" i="7"/>
  <c r="F77" i="7"/>
  <c r="A78" i="7"/>
  <c r="B78" i="7"/>
  <c r="C78" i="7"/>
  <c r="D78" i="7"/>
  <c r="E78" i="7"/>
  <c r="F78" i="7"/>
  <c r="A79" i="7"/>
  <c r="B79" i="7"/>
  <c r="C79" i="7"/>
  <c r="D79" i="7"/>
  <c r="E79" i="7"/>
  <c r="F79" i="7"/>
  <c r="A80" i="7"/>
  <c r="B80" i="7"/>
  <c r="C80" i="7"/>
  <c r="D80" i="7"/>
  <c r="E80" i="7"/>
  <c r="F80" i="7"/>
  <c r="A81" i="7"/>
  <c r="B81" i="7"/>
  <c r="C81" i="7"/>
  <c r="D81" i="7"/>
  <c r="E81" i="7"/>
  <c r="F81" i="7"/>
  <c r="A82" i="7"/>
  <c r="B82" i="7"/>
  <c r="C82" i="7"/>
  <c r="D82" i="7"/>
  <c r="E82" i="7"/>
  <c r="F82" i="7"/>
  <c r="A83" i="7"/>
  <c r="B83" i="7"/>
  <c r="C83" i="7"/>
  <c r="D83" i="7"/>
  <c r="E83" i="7"/>
  <c r="F83" i="7"/>
  <c r="A84" i="7"/>
  <c r="B84" i="7"/>
  <c r="C84" i="7"/>
  <c r="D84" i="7"/>
  <c r="E84" i="7"/>
  <c r="F84" i="7"/>
  <c r="A85" i="7"/>
  <c r="B85" i="7"/>
  <c r="C85" i="7"/>
  <c r="D85" i="7"/>
  <c r="E85" i="7"/>
  <c r="F85" i="7"/>
  <c r="A86" i="7"/>
  <c r="B86" i="7"/>
  <c r="C86" i="7"/>
  <c r="D86" i="7"/>
  <c r="E86" i="7"/>
  <c r="F86" i="7"/>
  <c r="A87" i="7"/>
  <c r="B87" i="7"/>
  <c r="C87" i="7"/>
  <c r="D87" i="7"/>
  <c r="E87" i="7"/>
  <c r="F87" i="7"/>
  <c r="A88" i="7"/>
  <c r="B88" i="7"/>
  <c r="C88" i="7"/>
  <c r="D88" i="7"/>
  <c r="E88" i="7"/>
  <c r="F88" i="7"/>
  <c r="A89" i="7"/>
  <c r="B89" i="7"/>
  <c r="C89" i="7"/>
  <c r="D89" i="7"/>
  <c r="E89" i="7"/>
  <c r="F89" i="7"/>
  <c r="A90" i="7"/>
  <c r="B90" i="7"/>
  <c r="C90" i="7"/>
  <c r="D90" i="7"/>
  <c r="E90" i="7"/>
  <c r="F90" i="7"/>
  <c r="A91" i="7"/>
  <c r="B91" i="7"/>
  <c r="C91" i="7"/>
  <c r="D91" i="7"/>
  <c r="E91" i="7"/>
  <c r="F91" i="7"/>
  <c r="A92" i="7"/>
  <c r="B92" i="7"/>
  <c r="C92" i="7"/>
  <c r="D92" i="7"/>
  <c r="E92" i="7"/>
  <c r="F92" i="7"/>
  <c r="A93" i="7"/>
  <c r="B93" i="7"/>
  <c r="C93" i="7"/>
  <c r="D93" i="7"/>
  <c r="E93" i="7"/>
  <c r="F93" i="7"/>
  <c r="A94" i="7"/>
  <c r="B94" i="7"/>
  <c r="C94" i="7"/>
  <c r="D94" i="7"/>
  <c r="E94" i="7"/>
  <c r="F94" i="7"/>
  <c r="A95" i="7"/>
  <c r="B95" i="7"/>
  <c r="C95" i="7"/>
  <c r="D95" i="7"/>
  <c r="E95" i="7"/>
  <c r="F95" i="7"/>
  <c r="A96" i="7"/>
  <c r="B96" i="7"/>
  <c r="C96" i="7"/>
  <c r="D96" i="7"/>
  <c r="E96" i="7"/>
  <c r="F96" i="7"/>
  <c r="A97" i="7"/>
  <c r="B97" i="7"/>
  <c r="C97" i="7"/>
  <c r="D97" i="7"/>
  <c r="E97" i="7"/>
  <c r="F97" i="7"/>
  <c r="A98" i="7"/>
  <c r="B98" i="7"/>
  <c r="C98" i="7"/>
  <c r="D98" i="7"/>
  <c r="E98" i="7"/>
  <c r="F98" i="7"/>
  <c r="A99" i="7"/>
  <c r="B99" i="7"/>
  <c r="C99" i="7"/>
  <c r="D99" i="7"/>
  <c r="E99" i="7"/>
  <c r="F99" i="7"/>
  <c r="A100" i="7"/>
  <c r="B100" i="7"/>
  <c r="C100" i="7"/>
  <c r="D100" i="7"/>
  <c r="E100" i="7"/>
  <c r="F100" i="7"/>
  <c r="A101" i="7"/>
  <c r="B101" i="7"/>
  <c r="C101" i="7"/>
  <c r="D101" i="7"/>
  <c r="E101" i="7"/>
  <c r="F101" i="7"/>
  <c r="A102" i="7"/>
  <c r="B102" i="7"/>
  <c r="C102" i="7"/>
  <c r="D102" i="7"/>
  <c r="E102" i="7"/>
  <c r="F102" i="7"/>
  <c r="A103" i="7"/>
  <c r="B103" i="7"/>
  <c r="C103" i="7"/>
  <c r="D103" i="7"/>
  <c r="E103" i="7"/>
  <c r="F103" i="7"/>
  <c r="A104" i="7"/>
  <c r="B104" i="7"/>
  <c r="C104" i="7"/>
  <c r="D104" i="7"/>
  <c r="E104" i="7"/>
  <c r="F104" i="7"/>
  <c r="A105" i="7"/>
  <c r="B105" i="7"/>
  <c r="C105" i="7"/>
  <c r="D105" i="7"/>
  <c r="E105" i="7"/>
  <c r="F105" i="7"/>
  <c r="A106" i="7"/>
  <c r="B106" i="7"/>
  <c r="C106" i="7"/>
  <c r="D106" i="7"/>
  <c r="E106" i="7"/>
  <c r="F106" i="7"/>
  <c r="A107" i="7"/>
  <c r="B107" i="7"/>
  <c r="C107" i="7"/>
  <c r="D107" i="7"/>
  <c r="E107" i="7"/>
  <c r="F107" i="7"/>
  <c r="A108" i="7"/>
  <c r="B108" i="7"/>
  <c r="C108" i="7"/>
  <c r="D108" i="7"/>
  <c r="E108" i="7"/>
  <c r="F108" i="7"/>
  <c r="A109" i="7"/>
  <c r="B109" i="7"/>
  <c r="C109" i="7"/>
  <c r="D109" i="7"/>
  <c r="E109" i="7"/>
  <c r="F109" i="7"/>
  <c r="A3" i="7"/>
  <c r="B3" i="7"/>
  <c r="C3" i="7"/>
  <c r="D3" i="7"/>
  <c r="E3" i="7"/>
  <c r="F3" i="7"/>
  <c r="A4" i="7"/>
  <c r="B4" i="7"/>
  <c r="C4" i="7"/>
  <c r="D4" i="7"/>
  <c r="E4" i="7"/>
  <c r="F4" i="7"/>
  <c r="A5" i="7"/>
  <c r="B5" i="7"/>
  <c r="C5" i="7"/>
  <c r="D5" i="7"/>
  <c r="E5" i="7"/>
  <c r="F5" i="7"/>
  <c r="A6" i="7"/>
  <c r="B6" i="7"/>
  <c r="C6" i="7"/>
  <c r="D6" i="7"/>
  <c r="E6" i="7"/>
  <c r="F6" i="7"/>
  <c r="A7" i="7"/>
  <c r="B7" i="7"/>
  <c r="C7" i="7"/>
  <c r="D7" i="7"/>
  <c r="E7" i="7"/>
  <c r="F7" i="7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25" i="7"/>
  <c r="B25" i="7"/>
  <c r="C25" i="7"/>
  <c r="D25" i="7"/>
  <c r="E25" i="7"/>
  <c r="F25" i="7"/>
  <c r="A26" i="7"/>
  <c r="B26" i="7"/>
  <c r="C26" i="7"/>
  <c r="D26" i="7"/>
  <c r="E26" i="7"/>
  <c r="F26" i="7"/>
  <c r="A27" i="7"/>
  <c r="B27" i="7"/>
  <c r="C27" i="7"/>
  <c r="D27" i="7"/>
  <c r="E27" i="7"/>
  <c r="F27" i="7"/>
  <c r="A28" i="7"/>
  <c r="B28" i="7"/>
  <c r="C28" i="7"/>
  <c r="D28" i="7"/>
  <c r="E28" i="7"/>
  <c r="F28" i="7"/>
  <c r="A29" i="7"/>
  <c r="B29" i="7"/>
  <c r="C29" i="7"/>
  <c r="D29" i="7"/>
  <c r="E29" i="7"/>
  <c r="F29" i="7"/>
  <c r="A30" i="7"/>
  <c r="B30" i="7"/>
  <c r="C30" i="7"/>
  <c r="D30" i="7"/>
  <c r="E30" i="7"/>
  <c r="F30" i="7"/>
  <c r="A31" i="7"/>
  <c r="B31" i="7"/>
  <c r="C31" i="7"/>
  <c r="D31" i="7"/>
  <c r="E31" i="7"/>
  <c r="F31" i="7"/>
  <c r="A32" i="7"/>
  <c r="B32" i="7"/>
  <c r="C32" i="7"/>
  <c r="D32" i="7"/>
  <c r="E32" i="7"/>
  <c r="F32" i="7"/>
  <c r="A33" i="7"/>
  <c r="B33" i="7"/>
  <c r="C33" i="7"/>
  <c r="D33" i="7"/>
  <c r="E33" i="7"/>
  <c r="F33" i="7"/>
  <c r="A34" i="7"/>
  <c r="B34" i="7"/>
  <c r="C34" i="7"/>
  <c r="D34" i="7"/>
  <c r="E34" i="7"/>
  <c r="F34" i="7"/>
  <c r="A35" i="7"/>
  <c r="B35" i="7"/>
  <c r="C35" i="7"/>
  <c r="D35" i="7"/>
  <c r="E35" i="7"/>
  <c r="F35" i="7"/>
  <c r="A36" i="7"/>
  <c r="B36" i="7"/>
  <c r="C36" i="7"/>
  <c r="D36" i="7"/>
  <c r="E36" i="7"/>
  <c r="F36" i="7"/>
  <c r="A37" i="7"/>
  <c r="B37" i="7"/>
  <c r="C37" i="7"/>
  <c r="D37" i="7"/>
  <c r="E37" i="7"/>
  <c r="F37" i="7"/>
  <c r="A38" i="7"/>
  <c r="B38" i="7"/>
  <c r="C38" i="7"/>
  <c r="D38" i="7"/>
  <c r="E38" i="7"/>
  <c r="F38" i="7"/>
  <c r="A39" i="7"/>
  <c r="B39" i="7"/>
  <c r="C39" i="7"/>
  <c r="D39" i="7"/>
  <c r="E39" i="7"/>
  <c r="F39" i="7"/>
  <c r="A40" i="7"/>
  <c r="B40" i="7"/>
  <c r="C40" i="7"/>
  <c r="D40" i="7"/>
  <c r="E40" i="7"/>
  <c r="F40" i="7"/>
  <c r="A41" i="7"/>
  <c r="B41" i="7"/>
  <c r="C41" i="7"/>
  <c r="D41" i="7"/>
  <c r="E41" i="7"/>
  <c r="F41" i="7"/>
  <c r="A42" i="7"/>
  <c r="B42" i="7"/>
  <c r="C42" i="7"/>
  <c r="D42" i="7"/>
  <c r="E42" i="7"/>
  <c r="F42" i="7"/>
  <c r="A43" i="7"/>
  <c r="B43" i="7"/>
  <c r="C43" i="7"/>
  <c r="D43" i="7"/>
  <c r="E43" i="7"/>
  <c r="F43" i="7"/>
  <c r="C82" i="3"/>
  <c r="D82" i="3"/>
  <c r="B82" i="8"/>
  <c r="E82" i="8"/>
  <c r="F82" i="8"/>
  <c r="C83" i="3"/>
  <c r="A83" i="8"/>
  <c r="B83" i="8"/>
  <c r="E83" i="8"/>
  <c r="F83" i="8"/>
  <c r="C84" i="3"/>
  <c r="A84" i="8"/>
  <c r="B84" i="8"/>
  <c r="I84" i="3"/>
  <c r="H84" i="3" s="1"/>
  <c r="F84" i="8"/>
  <c r="C85" i="3"/>
  <c r="D85" i="3"/>
  <c r="B85" i="8"/>
  <c r="E85" i="8"/>
  <c r="F85" i="8"/>
  <c r="C86" i="3"/>
  <c r="D86" i="3"/>
  <c r="B86" i="8"/>
  <c r="E86" i="8"/>
  <c r="F86" i="8"/>
  <c r="C87" i="3"/>
  <c r="A87" i="8"/>
  <c r="C87" i="8"/>
  <c r="I87" i="3"/>
  <c r="H87" i="3" s="1"/>
  <c r="F87" i="8"/>
  <c r="C88" i="3"/>
  <c r="D88" i="3"/>
  <c r="C88" i="8"/>
  <c r="E88" i="8"/>
  <c r="F88" i="8"/>
  <c r="C89" i="3"/>
  <c r="D89" i="3"/>
  <c r="B89" i="8"/>
  <c r="I89" i="3"/>
  <c r="H89" i="3" s="1"/>
  <c r="F89" i="8"/>
  <c r="C90" i="3"/>
  <c r="D90" i="3"/>
  <c r="B90" i="8"/>
  <c r="E90" i="8"/>
  <c r="F90" i="8"/>
  <c r="C91" i="3"/>
  <c r="A91" i="8"/>
  <c r="B91" i="8"/>
  <c r="D91" i="8"/>
  <c r="E91" i="8"/>
  <c r="F91" i="8"/>
  <c r="C92" i="3"/>
  <c r="A92" i="8"/>
  <c r="B92" i="8"/>
  <c r="E92" i="8"/>
  <c r="F92" i="8"/>
  <c r="C93" i="3"/>
  <c r="D93" i="3"/>
  <c r="B93" i="8"/>
  <c r="E93" i="8"/>
  <c r="F93" i="8"/>
  <c r="C94" i="3"/>
  <c r="A94" i="8"/>
  <c r="B94" i="8"/>
  <c r="E94" i="8"/>
  <c r="F94" i="8"/>
  <c r="C95" i="3"/>
  <c r="D95" i="3"/>
  <c r="B95" i="8"/>
  <c r="I95" i="3"/>
  <c r="H95" i="3" s="1"/>
  <c r="F95" i="8"/>
  <c r="C96" i="3"/>
  <c r="D96" i="3"/>
  <c r="C96" i="8"/>
  <c r="D96" i="8"/>
  <c r="E96" i="8"/>
  <c r="F96" i="8"/>
  <c r="C97" i="3"/>
  <c r="D97" i="3"/>
  <c r="C97" i="8"/>
  <c r="I97" i="3"/>
  <c r="H97" i="3" s="1"/>
  <c r="F97" i="8"/>
  <c r="C98" i="3"/>
  <c r="D98" i="3"/>
  <c r="B98" i="8"/>
  <c r="I98" i="3"/>
  <c r="H98" i="3" s="1"/>
  <c r="F98" i="8"/>
  <c r="C99" i="3"/>
  <c r="A99" i="8"/>
  <c r="B99" i="8"/>
  <c r="E99" i="8"/>
  <c r="F99" i="8"/>
  <c r="C100" i="3"/>
  <c r="A100" i="8"/>
  <c r="B100" i="8"/>
  <c r="I100" i="3"/>
  <c r="H100" i="3" s="1"/>
  <c r="F100" i="8"/>
  <c r="C101" i="3"/>
  <c r="D101" i="3"/>
  <c r="B101" i="8"/>
  <c r="F101" i="3"/>
  <c r="E101" i="3" s="1"/>
  <c r="E101" i="8"/>
  <c r="F101" i="8"/>
  <c r="C102" i="3"/>
  <c r="A102" i="8"/>
  <c r="B102" i="8"/>
  <c r="E102" i="8"/>
  <c r="F102" i="8"/>
  <c r="C103" i="3"/>
  <c r="A103" i="8"/>
  <c r="B103" i="8"/>
  <c r="D103" i="8"/>
  <c r="E103" i="8"/>
  <c r="F103" i="8"/>
  <c r="C104" i="3"/>
  <c r="D104" i="3"/>
  <c r="C104" i="8"/>
  <c r="I104" i="3"/>
  <c r="H104" i="3" s="1"/>
  <c r="F104" i="8"/>
  <c r="C105" i="3"/>
  <c r="D105" i="3"/>
  <c r="C105" i="8"/>
  <c r="F105" i="3"/>
  <c r="E105" i="3" s="1"/>
  <c r="I105" i="3"/>
  <c r="H105" i="3" s="1"/>
  <c r="F105" i="8"/>
  <c r="C106" i="3"/>
  <c r="D106" i="3"/>
  <c r="B106" i="8"/>
  <c r="E106" i="8"/>
  <c r="F106" i="8"/>
  <c r="C107" i="3"/>
  <c r="A107" i="8"/>
  <c r="B107" i="8"/>
  <c r="E107" i="8"/>
  <c r="F107" i="8"/>
  <c r="C108" i="3"/>
  <c r="A108" i="8"/>
  <c r="B108" i="8"/>
  <c r="I108" i="3"/>
  <c r="H108" i="3" s="1"/>
  <c r="F108" i="8"/>
  <c r="C109" i="3"/>
  <c r="D109" i="3"/>
  <c r="B109" i="8"/>
  <c r="D109" i="8"/>
  <c r="E109" i="8"/>
  <c r="F109" i="8"/>
  <c r="C68" i="3"/>
  <c r="A68" i="8"/>
  <c r="B68" i="8"/>
  <c r="E68" i="8"/>
  <c r="F68" i="8"/>
  <c r="C69" i="3"/>
  <c r="A69" i="8"/>
  <c r="B69" i="8"/>
  <c r="E69" i="8"/>
  <c r="F69" i="8"/>
  <c r="C70" i="3"/>
  <c r="A70" i="8"/>
  <c r="B70" i="8"/>
  <c r="I70" i="3"/>
  <c r="H70" i="3" s="1"/>
  <c r="F70" i="8"/>
  <c r="C71" i="3"/>
  <c r="A71" i="8"/>
  <c r="B71" i="8"/>
  <c r="E71" i="8"/>
  <c r="F71" i="8"/>
  <c r="C72" i="3"/>
  <c r="D72" i="3"/>
  <c r="C72" i="8"/>
  <c r="E72" i="8"/>
  <c r="F72" i="8"/>
  <c r="C73" i="3"/>
  <c r="A73" i="8"/>
  <c r="C73" i="8"/>
  <c r="I73" i="3"/>
  <c r="H73" i="3" s="1"/>
  <c r="F73" i="8"/>
  <c r="C74" i="3"/>
  <c r="D74" i="3"/>
  <c r="B74" i="8"/>
  <c r="I74" i="3"/>
  <c r="H74" i="3" s="1"/>
  <c r="F74" i="8"/>
  <c r="C75" i="3"/>
  <c r="A75" i="8"/>
  <c r="B75" i="8"/>
  <c r="E75" i="8"/>
  <c r="F75" i="8"/>
  <c r="C76" i="3"/>
  <c r="A76" i="8"/>
  <c r="B76" i="8"/>
  <c r="F76" i="3"/>
  <c r="E76" i="3" s="1"/>
  <c r="I76" i="3"/>
  <c r="H76" i="3" s="1"/>
  <c r="F76" i="8"/>
  <c r="C77" i="3"/>
  <c r="D77" i="3"/>
  <c r="B77" i="8"/>
  <c r="E77" i="8"/>
  <c r="F77" i="8"/>
  <c r="C78" i="3"/>
  <c r="A78" i="8"/>
  <c r="B78" i="8"/>
  <c r="D78" i="8"/>
  <c r="E78" i="8"/>
  <c r="F78" i="8"/>
  <c r="C79" i="3"/>
  <c r="A79" i="8"/>
  <c r="B79" i="8"/>
  <c r="F79" i="3"/>
  <c r="E79" i="3" s="1"/>
  <c r="E79" i="8"/>
  <c r="F79" i="8"/>
  <c r="C80" i="3"/>
  <c r="D80" i="3"/>
  <c r="C80" i="8"/>
  <c r="E80" i="8"/>
  <c r="F80" i="8"/>
  <c r="C81" i="3"/>
  <c r="D81" i="3"/>
  <c r="B81" i="8"/>
  <c r="I81" i="3"/>
  <c r="H81" i="3" s="1"/>
  <c r="F81" i="8"/>
  <c r="C56" i="3"/>
  <c r="A56" i="8"/>
  <c r="C56" i="8"/>
  <c r="E56" i="8"/>
  <c r="F56" i="8"/>
  <c r="C57" i="3"/>
  <c r="A57" i="8"/>
  <c r="B57" i="8"/>
  <c r="E57" i="8"/>
  <c r="F57" i="8"/>
  <c r="C58" i="3"/>
  <c r="D58" i="3"/>
  <c r="B58" i="8"/>
  <c r="I58" i="3"/>
  <c r="H58" i="3" s="1"/>
  <c r="F58" i="8"/>
  <c r="C59" i="3"/>
  <c r="A59" i="8"/>
  <c r="B59" i="8"/>
  <c r="E59" i="8"/>
  <c r="F59" i="8"/>
  <c r="C60" i="3"/>
  <c r="A60" i="8"/>
  <c r="B60" i="8"/>
  <c r="I60" i="3"/>
  <c r="H60" i="3" s="1"/>
  <c r="F60" i="8"/>
  <c r="C61" i="3"/>
  <c r="A61" i="8"/>
  <c r="B61" i="8"/>
  <c r="E61" i="8"/>
  <c r="F61" i="8"/>
  <c r="C62" i="3"/>
  <c r="D62" i="3"/>
  <c r="B62" i="8"/>
  <c r="I62" i="3"/>
  <c r="H62" i="3" s="1"/>
  <c r="F62" i="8"/>
  <c r="C63" i="3"/>
  <c r="D63" i="3"/>
  <c r="C63" i="8"/>
  <c r="I63" i="3"/>
  <c r="H63" i="3" s="1"/>
  <c r="F63" i="8"/>
  <c r="C64" i="3"/>
  <c r="A64" i="8"/>
  <c r="C64" i="8"/>
  <c r="E64" i="8"/>
  <c r="F64" i="8"/>
  <c r="C65" i="3"/>
  <c r="A65" i="8"/>
  <c r="B65" i="8"/>
  <c r="I65" i="3"/>
  <c r="H65" i="3" s="1"/>
  <c r="F65" i="8"/>
  <c r="C66" i="3"/>
  <c r="D66" i="3"/>
  <c r="B66" i="8"/>
  <c r="F66" i="3"/>
  <c r="E66" i="3" s="1"/>
  <c r="I66" i="3"/>
  <c r="H66" i="3" s="1"/>
  <c r="F66" i="8"/>
  <c r="C67" i="3"/>
  <c r="A67" i="8"/>
  <c r="B67" i="8"/>
  <c r="E67" i="8"/>
  <c r="F67" i="8"/>
  <c r="C44" i="3"/>
  <c r="A44" i="8"/>
  <c r="B44" i="8"/>
  <c r="F44" i="3"/>
  <c r="E44" i="3" s="1"/>
  <c r="E44" i="8"/>
  <c r="F44" i="8"/>
  <c r="C45" i="3"/>
  <c r="D45" i="3"/>
  <c r="B45" i="8"/>
  <c r="E45" i="8"/>
  <c r="F45" i="8"/>
  <c r="C46" i="3"/>
  <c r="A46" i="8"/>
  <c r="B46" i="8"/>
  <c r="I46" i="3"/>
  <c r="H46" i="3" s="1"/>
  <c r="F46" i="8"/>
  <c r="C47" i="3"/>
  <c r="A47" i="8"/>
  <c r="B47" i="8"/>
  <c r="E47" i="8"/>
  <c r="F47" i="8"/>
  <c r="C48" i="3"/>
  <c r="A48" i="8"/>
  <c r="C48" i="8"/>
  <c r="E48" i="8"/>
  <c r="F48" i="8"/>
  <c r="C49" i="3"/>
  <c r="A49" i="8"/>
  <c r="C49" i="8"/>
  <c r="I49" i="3"/>
  <c r="H49" i="3" s="1"/>
  <c r="F49" i="8"/>
  <c r="C50" i="3"/>
  <c r="D50" i="3"/>
  <c r="B50" i="8"/>
  <c r="I50" i="3"/>
  <c r="H50" i="3" s="1"/>
  <c r="F50" i="8"/>
  <c r="C51" i="3"/>
  <c r="A51" i="8"/>
  <c r="B51" i="8"/>
  <c r="E51" i="8"/>
  <c r="F51" i="8"/>
  <c r="C52" i="3"/>
  <c r="A52" i="8"/>
  <c r="B52" i="8"/>
  <c r="I52" i="3"/>
  <c r="H52" i="3" s="1"/>
  <c r="F52" i="8"/>
  <c r="C53" i="3"/>
  <c r="A53" i="8"/>
  <c r="B53" i="8"/>
  <c r="E53" i="8"/>
  <c r="F53" i="8"/>
  <c r="C54" i="3"/>
  <c r="A54" i="8"/>
  <c r="B54" i="8"/>
  <c r="I54" i="3"/>
  <c r="H54" i="3" s="1"/>
  <c r="F54" i="8"/>
  <c r="C55" i="3"/>
  <c r="A55" i="8"/>
  <c r="C55" i="8"/>
  <c r="I55" i="3"/>
  <c r="H55" i="3" s="1"/>
  <c r="F55" i="8"/>
  <c r="C35" i="3"/>
  <c r="A35" i="8"/>
  <c r="B35" i="8"/>
  <c r="E35" i="8"/>
  <c r="F35" i="8"/>
  <c r="C36" i="3"/>
  <c r="A36" i="8"/>
  <c r="B36" i="8"/>
  <c r="E36" i="8"/>
  <c r="F36" i="8"/>
  <c r="C37" i="3"/>
  <c r="A37" i="8"/>
  <c r="B37" i="8"/>
  <c r="E37" i="8"/>
  <c r="F37" i="8"/>
  <c r="C38" i="3"/>
  <c r="D38" i="3"/>
  <c r="B38" i="8"/>
  <c r="I38" i="3"/>
  <c r="H38" i="3" s="1"/>
  <c r="F38" i="8"/>
  <c r="C39" i="3"/>
  <c r="A39" i="8"/>
  <c r="C39" i="8"/>
  <c r="E39" i="8"/>
  <c r="F39" i="8"/>
  <c r="C40" i="3"/>
  <c r="A40" i="8"/>
  <c r="C40" i="8"/>
  <c r="F40" i="3"/>
  <c r="E40" i="3" s="1"/>
  <c r="E40" i="8"/>
  <c r="F40" i="8"/>
  <c r="C41" i="3"/>
  <c r="A41" i="8"/>
  <c r="B41" i="8"/>
  <c r="D41" i="8"/>
  <c r="E41" i="8"/>
  <c r="F41" i="8"/>
  <c r="C42" i="3"/>
  <c r="D42" i="3"/>
  <c r="B42" i="8"/>
  <c r="I42" i="3"/>
  <c r="H42" i="3" s="1"/>
  <c r="F42" i="8"/>
  <c r="C43" i="3"/>
  <c r="A43" i="8"/>
  <c r="B43" i="8"/>
  <c r="D43" i="8"/>
  <c r="E43" i="8"/>
  <c r="F43" i="8"/>
  <c r="C24" i="3"/>
  <c r="A24" i="8"/>
  <c r="B24" i="8"/>
  <c r="E24" i="8"/>
  <c r="F24" i="8"/>
  <c r="C25" i="3"/>
  <c r="D25" i="3"/>
  <c r="B25" i="8"/>
  <c r="E25" i="8"/>
  <c r="F25" i="8"/>
  <c r="C26" i="3"/>
  <c r="A26" i="8"/>
  <c r="B26" i="8"/>
  <c r="I26" i="3"/>
  <c r="H26" i="3" s="1"/>
  <c r="F26" i="8"/>
  <c r="C27" i="3"/>
  <c r="A27" i="8"/>
  <c r="B27" i="8"/>
  <c r="E27" i="8"/>
  <c r="F27" i="8"/>
  <c r="C28" i="3"/>
  <c r="A28" i="8"/>
  <c r="B28" i="8"/>
  <c r="E28" i="8"/>
  <c r="F28" i="8"/>
  <c r="C29" i="3"/>
  <c r="A29" i="8"/>
  <c r="B29" i="8"/>
  <c r="E29" i="8"/>
  <c r="F29" i="8"/>
  <c r="C30" i="3"/>
  <c r="D30" i="3"/>
  <c r="B30" i="8"/>
  <c r="F30" i="3"/>
  <c r="E30" i="3" s="1"/>
  <c r="I30" i="3"/>
  <c r="H30" i="3" s="1"/>
  <c r="F30" i="8"/>
  <c r="C31" i="3"/>
  <c r="A31" i="8"/>
  <c r="B31" i="8"/>
  <c r="F31" i="3"/>
  <c r="E31" i="3" s="1"/>
  <c r="I31" i="3"/>
  <c r="H31" i="3" s="1"/>
  <c r="F31" i="8"/>
  <c r="C32" i="3"/>
  <c r="A32" i="8"/>
  <c r="C32" i="8"/>
  <c r="D32" i="8"/>
  <c r="E32" i="8"/>
  <c r="F32" i="8"/>
  <c r="C33" i="3"/>
  <c r="A33" i="8"/>
  <c r="B33" i="8"/>
  <c r="D33" i="8"/>
  <c r="E33" i="8"/>
  <c r="F33" i="8"/>
  <c r="C34" i="3"/>
  <c r="D34" i="3"/>
  <c r="B34" i="8"/>
  <c r="I34" i="3"/>
  <c r="H34" i="3" s="1"/>
  <c r="F34" i="8"/>
  <c r="C13" i="3"/>
  <c r="D13" i="3"/>
  <c r="B13" i="8"/>
  <c r="F13" i="3"/>
  <c r="E13" i="3" s="1"/>
  <c r="I13" i="3"/>
  <c r="H13" i="3" s="1"/>
  <c r="F13" i="8"/>
  <c r="C14" i="3"/>
  <c r="D14" i="3"/>
  <c r="C14" i="8"/>
  <c r="E14" i="8"/>
  <c r="F14" i="8"/>
  <c r="C15" i="3"/>
  <c r="D15" i="3"/>
  <c r="C15" i="8"/>
  <c r="E15" i="8"/>
  <c r="F15" i="8"/>
  <c r="C16" i="3"/>
  <c r="A16" i="8"/>
  <c r="B16" i="8"/>
  <c r="E16" i="8"/>
  <c r="F16" i="8"/>
  <c r="C17" i="3"/>
  <c r="D17" i="3"/>
  <c r="B17" i="8"/>
  <c r="I17" i="3"/>
  <c r="H17" i="3" s="1"/>
  <c r="F17" i="8"/>
  <c r="C18" i="3"/>
  <c r="A18" i="8"/>
  <c r="B18" i="8"/>
  <c r="I18" i="3"/>
  <c r="H18" i="3" s="1"/>
  <c r="F18" i="8"/>
  <c r="C19" i="3"/>
  <c r="D19" i="3"/>
  <c r="B19" i="8"/>
  <c r="F19" i="3"/>
  <c r="E19" i="3" s="1"/>
  <c r="I19" i="3"/>
  <c r="H19" i="3" s="1"/>
  <c r="F19" i="8"/>
  <c r="C20" i="3"/>
  <c r="D20" i="3"/>
  <c r="B20" i="8"/>
  <c r="F20" i="3"/>
  <c r="E20" i="3" s="1"/>
  <c r="E20" i="8"/>
  <c r="F20" i="8"/>
  <c r="C21" i="3"/>
  <c r="A21" i="8"/>
  <c r="B21" i="8"/>
  <c r="E21" i="8"/>
  <c r="F21" i="8"/>
  <c r="C22" i="3"/>
  <c r="D22" i="3"/>
  <c r="B22" i="8"/>
  <c r="I22" i="3"/>
  <c r="H22" i="3" s="1"/>
  <c r="F22" i="8"/>
  <c r="C23" i="3"/>
  <c r="D23" i="3"/>
  <c r="C23" i="8"/>
  <c r="E23" i="8"/>
  <c r="F23" i="8"/>
  <c r="C3" i="3"/>
  <c r="A3" i="8"/>
  <c r="B3" i="8"/>
  <c r="F3" i="3"/>
  <c r="E3" i="3" s="1"/>
  <c r="I3" i="3"/>
  <c r="H3" i="3" s="1"/>
  <c r="F3" i="8"/>
  <c r="C4" i="3"/>
  <c r="A4" i="8"/>
  <c r="B4" i="8"/>
  <c r="E4" i="8"/>
  <c r="F4" i="8"/>
  <c r="C5" i="3"/>
  <c r="D5" i="3"/>
  <c r="B5" i="8"/>
  <c r="F5" i="3"/>
  <c r="E5" i="3" s="1"/>
  <c r="I5" i="3"/>
  <c r="H5" i="3" s="1"/>
  <c r="F5" i="8"/>
  <c r="C6" i="3"/>
  <c r="D6" i="3"/>
  <c r="B6" i="8"/>
  <c r="F6" i="3"/>
  <c r="E6" i="3" s="1"/>
  <c r="I6" i="3"/>
  <c r="H6" i="3" s="1"/>
  <c r="F6" i="8"/>
  <c r="C7" i="3"/>
  <c r="D7" i="3"/>
  <c r="C7" i="8"/>
  <c r="F7" i="3"/>
  <c r="E7" i="3" s="1"/>
  <c r="E7" i="8"/>
  <c r="F7" i="8"/>
  <c r="C8" i="3"/>
  <c r="A8" i="8"/>
  <c r="C8" i="8"/>
  <c r="F8" i="3"/>
  <c r="E8" i="3" s="1"/>
  <c r="E8" i="8"/>
  <c r="F8" i="8"/>
  <c r="C9" i="3"/>
  <c r="D9" i="3"/>
  <c r="B9" i="8"/>
  <c r="I9" i="3"/>
  <c r="H9" i="3" s="1"/>
  <c r="F9" i="8"/>
  <c r="C10" i="3"/>
  <c r="A10" i="8"/>
  <c r="B10" i="8"/>
  <c r="E10" i="8"/>
  <c r="F10" i="8"/>
  <c r="C11" i="3"/>
  <c r="A11" i="8"/>
  <c r="B11" i="8"/>
  <c r="E11" i="8"/>
  <c r="F11" i="8"/>
  <c r="C12" i="3"/>
  <c r="A12" i="8"/>
  <c r="B12" i="8"/>
  <c r="E12" i="8"/>
  <c r="F12" i="8"/>
  <c r="F88" i="3" l="1"/>
  <c r="E88" i="3" s="1"/>
  <c r="D94" i="3"/>
  <c r="D37" i="3"/>
  <c r="F36" i="3"/>
  <c r="E36" i="3" s="1"/>
  <c r="I96" i="3"/>
  <c r="H96" i="3" s="1"/>
  <c r="F87" i="3"/>
  <c r="E87" i="3" s="1"/>
  <c r="I82" i="3"/>
  <c r="H82" i="3" s="1"/>
  <c r="A9" i="8"/>
  <c r="B97" i="8"/>
  <c r="B73" i="8"/>
  <c r="I12" i="3"/>
  <c r="H12" i="3" s="1"/>
  <c r="D3" i="3"/>
  <c r="B8" i="8"/>
  <c r="D18" i="3"/>
  <c r="C22" i="8"/>
  <c r="F47" i="3"/>
  <c r="E47" i="3" s="1"/>
  <c r="I88" i="3"/>
  <c r="H88" i="3" s="1"/>
  <c r="E108" i="8"/>
  <c r="D107" i="3"/>
  <c r="F83" i="3"/>
  <c r="E83" i="3" s="1"/>
  <c r="E84" i="8"/>
  <c r="D84" i="8"/>
  <c r="I106" i="3"/>
  <c r="H106" i="3" s="1"/>
  <c r="F78" i="3"/>
  <c r="E78" i="3" s="1"/>
  <c r="D73" i="3"/>
  <c r="B63" i="8"/>
  <c r="A63" i="8"/>
  <c r="I99" i="3"/>
  <c r="H99" i="3" s="1"/>
  <c r="F67" i="3"/>
  <c r="E67" i="3" s="1"/>
  <c r="D52" i="8"/>
  <c r="I61" i="3"/>
  <c r="H61" i="3" s="1"/>
  <c r="F98" i="3"/>
  <c r="E98" i="3" s="1"/>
  <c r="D38" i="8"/>
  <c r="C37" i="8"/>
  <c r="D108" i="8"/>
  <c r="B72" i="8"/>
  <c r="F12" i="3"/>
  <c r="E12" i="3" s="1"/>
  <c r="I29" i="3"/>
  <c r="H29" i="3" s="1"/>
  <c r="F45" i="3"/>
  <c r="E45" i="3" s="1"/>
  <c r="D36" i="3"/>
  <c r="I101" i="3"/>
  <c r="H101" i="3" s="1"/>
  <c r="I92" i="3"/>
  <c r="H92" i="3" s="1"/>
  <c r="I71" i="3"/>
  <c r="H71" i="3" s="1"/>
  <c r="F60" i="3"/>
  <c r="E60" i="3" s="1"/>
  <c r="B7" i="8"/>
  <c r="A22" i="8"/>
  <c r="B96" i="8"/>
  <c r="A72" i="8"/>
  <c r="D62" i="8"/>
  <c r="E50" i="8"/>
  <c r="D36" i="8"/>
  <c r="F11" i="3"/>
  <c r="E11" i="3" s="1"/>
  <c r="F29" i="3"/>
  <c r="E29" i="3" s="1"/>
  <c r="I16" i="3"/>
  <c r="H16" i="3" s="1"/>
  <c r="D44" i="3"/>
  <c r="F100" i="3"/>
  <c r="E100" i="3" s="1"/>
  <c r="F92" i="3"/>
  <c r="E92" i="3" s="1"/>
  <c r="D71" i="3"/>
  <c r="D60" i="3"/>
  <c r="A7" i="8"/>
  <c r="D20" i="8"/>
  <c r="A96" i="8"/>
  <c r="C71" i="8"/>
  <c r="D61" i="8"/>
  <c r="D11" i="3"/>
  <c r="I28" i="3"/>
  <c r="H28" i="3" s="1"/>
  <c r="D16" i="3"/>
  <c r="D35" i="3"/>
  <c r="D100" i="3"/>
  <c r="D91" i="3"/>
  <c r="C6" i="8"/>
  <c r="C20" i="8"/>
  <c r="D94" i="8"/>
  <c r="A82" i="8"/>
  <c r="C61" i="8"/>
  <c r="E49" i="8"/>
  <c r="F28" i="3"/>
  <c r="E28" i="3" s="1"/>
  <c r="D53" i="3"/>
  <c r="I43" i="3"/>
  <c r="H43" i="3" s="1"/>
  <c r="I33" i="3"/>
  <c r="H33" i="3" s="1"/>
  <c r="I80" i="3"/>
  <c r="H80" i="3" s="1"/>
  <c r="F69" i="3"/>
  <c r="E69" i="3" s="1"/>
  <c r="I59" i="3"/>
  <c r="H59" i="3" s="1"/>
  <c r="D19" i="8"/>
  <c r="E105" i="8"/>
  <c r="E60" i="8"/>
  <c r="B49" i="8"/>
  <c r="A34" i="8"/>
  <c r="F27" i="3"/>
  <c r="E27" i="3" s="1"/>
  <c r="F43" i="3"/>
  <c r="E43" i="3" s="1"/>
  <c r="D32" i="3"/>
  <c r="D99" i="3"/>
  <c r="I90" i="3"/>
  <c r="H90" i="3" s="1"/>
  <c r="F80" i="3"/>
  <c r="E80" i="3" s="1"/>
  <c r="D69" i="3"/>
  <c r="I57" i="3"/>
  <c r="H57" i="3" s="1"/>
  <c r="D5" i="8"/>
  <c r="D105" i="8"/>
  <c r="D92" i="8"/>
  <c r="E81" i="8"/>
  <c r="D70" i="8"/>
  <c r="D60" i="8"/>
  <c r="C47" i="8"/>
  <c r="D31" i="3"/>
  <c r="I7" i="3"/>
  <c r="H7" i="3" s="1"/>
  <c r="D27" i="3"/>
  <c r="I51" i="3"/>
  <c r="H51" i="3" s="1"/>
  <c r="D43" i="3"/>
  <c r="I109" i="3"/>
  <c r="H109" i="3" s="1"/>
  <c r="F90" i="3"/>
  <c r="E90" i="3" s="1"/>
  <c r="I79" i="3"/>
  <c r="H79" i="3" s="1"/>
  <c r="F57" i="3"/>
  <c r="E57" i="3" s="1"/>
  <c r="D4" i="8"/>
  <c r="A17" i="8"/>
  <c r="B105" i="8"/>
  <c r="C92" i="8"/>
  <c r="B80" i="8"/>
  <c r="C69" i="8"/>
  <c r="E58" i="8"/>
  <c r="B32" i="8"/>
  <c r="D47" i="3"/>
  <c r="F51" i="3"/>
  <c r="E51" i="3" s="1"/>
  <c r="I41" i="3"/>
  <c r="H41" i="3" s="1"/>
  <c r="F109" i="3"/>
  <c r="E109" i="3" s="1"/>
  <c r="I78" i="3"/>
  <c r="H78" i="3" s="1"/>
  <c r="I67" i="3"/>
  <c r="H67" i="3" s="1"/>
  <c r="F56" i="3"/>
  <c r="E56" i="3" s="1"/>
  <c r="E3" i="8"/>
  <c r="C103" i="8"/>
  <c r="A80" i="8"/>
  <c r="D68" i="8"/>
  <c r="A58" i="8"/>
  <c r="I25" i="3"/>
  <c r="H25" i="3" s="1"/>
  <c r="F41" i="3"/>
  <c r="E41" i="3" s="1"/>
  <c r="D56" i="3"/>
  <c r="D3" i="8"/>
  <c r="C68" i="8"/>
  <c r="D45" i="8"/>
  <c r="C31" i="8"/>
  <c r="F25" i="3"/>
  <c r="E25" i="3" s="1"/>
  <c r="D55" i="3"/>
  <c r="C3" i="8"/>
  <c r="B15" i="8"/>
  <c r="D101" i="8"/>
  <c r="E76" i="8"/>
  <c r="C45" i="8"/>
  <c r="I24" i="3"/>
  <c r="H24" i="3" s="1"/>
  <c r="F49" i="3"/>
  <c r="E49" i="3" s="1"/>
  <c r="D40" i="3"/>
  <c r="F96" i="3"/>
  <c r="E96" i="3" s="1"/>
  <c r="D87" i="3"/>
  <c r="F65" i="3"/>
  <c r="E65" i="3" s="1"/>
  <c r="B14" i="8"/>
  <c r="E100" i="8"/>
  <c r="D90" i="8"/>
  <c r="D76" i="8"/>
  <c r="A66" i="8"/>
  <c r="B56" i="8"/>
  <c r="D30" i="8"/>
  <c r="F61" i="3"/>
  <c r="E61" i="3" s="1"/>
  <c r="I15" i="3"/>
  <c r="H15" i="3" s="1"/>
  <c r="D49" i="3"/>
  <c r="F106" i="3"/>
  <c r="E106" i="3" s="1"/>
  <c r="I86" i="3"/>
  <c r="H86" i="3" s="1"/>
  <c r="F64" i="3"/>
  <c r="E64" i="3" s="1"/>
  <c r="D13" i="8"/>
  <c r="D100" i="8"/>
  <c r="B87" i="8"/>
  <c r="D29" i="8"/>
  <c r="D83" i="3"/>
  <c r="F15" i="3"/>
  <c r="E15" i="3" s="1"/>
  <c r="I4" i="3"/>
  <c r="H4" i="3" s="1"/>
  <c r="D48" i="3"/>
  <c r="I39" i="3"/>
  <c r="H39" i="3" s="1"/>
  <c r="F95" i="3"/>
  <c r="E95" i="3" s="1"/>
  <c r="F86" i="3"/>
  <c r="E86" i="3" s="1"/>
  <c r="D64" i="3"/>
  <c r="D12" i="8"/>
  <c r="A25" i="8"/>
  <c r="C100" i="8"/>
  <c r="A74" i="8"/>
  <c r="E65" i="8"/>
  <c r="B55" i="8"/>
  <c r="C29" i="8"/>
  <c r="I20" i="3"/>
  <c r="H20" i="3" s="1"/>
  <c r="D39" i="3"/>
  <c r="I94" i="3"/>
  <c r="H94" i="3" s="1"/>
  <c r="I75" i="3"/>
  <c r="H75" i="3" s="1"/>
  <c r="D11" i="8"/>
  <c r="C109" i="8"/>
  <c r="B64" i="8"/>
  <c r="C53" i="8"/>
  <c r="B40" i="8"/>
  <c r="I14" i="3"/>
  <c r="H14" i="3" s="1"/>
  <c r="I47" i="3"/>
  <c r="H47" i="3" s="1"/>
  <c r="I103" i="3"/>
  <c r="H103" i="3" s="1"/>
  <c r="F94" i="3"/>
  <c r="E94" i="3" s="1"/>
  <c r="F84" i="3"/>
  <c r="E84" i="3" s="1"/>
  <c r="D75" i="3"/>
  <c r="A98" i="8"/>
  <c r="D86" i="8"/>
  <c r="E73" i="8"/>
  <c r="E52" i="8"/>
  <c r="B39" i="8"/>
  <c r="D28" i="8"/>
  <c r="B23" i="8"/>
  <c r="B104" i="8"/>
  <c r="D93" i="8"/>
  <c r="B88" i="8"/>
  <c r="D85" i="8"/>
  <c r="D77" i="8"/>
  <c r="D69" i="8"/>
  <c r="D53" i="8"/>
  <c r="B48" i="8"/>
  <c r="D37" i="8"/>
  <c r="E17" i="8"/>
  <c r="A15" i="8"/>
  <c r="A104" i="8"/>
  <c r="A88" i="8"/>
  <c r="C85" i="8"/>
  <c r="C77" i="8"/>
  <c r="E74" i="8"/>
  <c r="E66" i="8"/>
  <c r="E42" i="8"/>
  <c r="E34" i="8"/>
  <c r="F104" i="3"/>
  <c r="E104" i="3" s="1"/>
  <c r="I8" i="3"/>
  <c r="H8" i="3" s="1"/>
  <c r="F37" i="3"/>
  <c r="E37" i="3" s="1"/>
  <c r="C12" i="8"/>
  <c r="E9" i="8"/>
  <c r="C4" i="8"/>
  <c r="A23" i="8"/>
  <c r="C101" i="8"/>
  <c r="E98" i="8"/>
  <c r="C93" i="8"/>
  <c r="F4" i="3"/>
  <c r="E4" i="3" s="1"/>
  <c r="I21" i="3"/>
  <c r="H21" i="3" s="1"/>
  <c r="D41" i="3"/>
  <c r="F33" i="3"/>
  <c r="E33" i="3" s="1"/>
  <c r="D92" i="3"/>
  <c r="D84" i="3"/>
  <c r="I72" i="3"/>
  <c r="H72" i="3" s="1"/>
  <c r="D65" i="3"/>
  <c r="D61" i="3"/>
  <c r="D57" i="3"/>
  <c r="D9" i="8"/>
  <c r="D25" i="8"/>
  <c r="D17" i="8"/>
  <c r="D106" i="8"/>
  <c r="D98" i="8"/>
  <c r="D82" i="8"/>
  <c r="D74" i="8"/>
  <c r="D66" i="8"/>
  <c r="D58" i="8"/>
  <c r="D50" i="8"/>
  <c r="D42" i="8"/>
  <c r="D34" i="8"/>
  <c r="D12" i="3"/>
  <c r="D8" i="3"/>
  <c r="D4" i="3"/>
  <c r="D29" i="3"/>
  <c r="F21" i="3"/>
  <c r="E21" i="3" s="1"/>
  <c r="F17" i="3"/>
  <c r="E17" i="3" s="1"/>
  <c r="F52" i="3"/>
  <c r="E52" i="3" s="1"/>
  <c r="I48" i="3"/>
  <c r="H48" i="3" s="1"/>
  <c r="I44" i="3"/>
  <c r="H44" i="3" s="1"/>
  <c r="D33" i="3"/>
  <c r="I107" i="3"/>
  <c r="H107" i="3" s="1"/>
  <c r="F72" i="3"/>
  <c r="E72" i="3" s="1"/>
  <c r="I68" i="3"/>
  <c r="H68" i="3" s="1"/>
  <c r="C9" i="8"/>
  <c r="E6" i="8"/>
  <c r="C25" i="8"/>
  <c r="E22" i="8"/>
  <c r="A20" i="8"/>
  <c r="C17" i="8"/>
  <c r="A109" i="8"/>
  <c r="C106" i="8"/>
  <c r="A101" i="8"/>
  <c r="C98" i="8"/>
  <c r="E95" i="8"/>
  <c r="A93" i="8"/>
  <c r="C90" i="8"/>
  <c r="E87" i="8"/>
  <c r="A85" i="8"/>
  <c r="C82" i="8"/>
  <c r="A77" i="8"/>
  <c r="C74" i="8"/>
  <c r="C66" i="8"/>
  <c r="E63" i="8"/>
  <c r="C58" i="8"/>
  <c r="E55" i="8"/>
  <c r="C50" i="8"/>
  <c r="A45" i="8"/>
  <c r="C42" i="8"/>
  <c r="C34" i="8"/>
  <c r="E31" i="8"/>
  <c r="I37" i="3"/>
  <c r="H37" i="3" s="1"/>
  <c r="D108" i="3"/>
  <c r="D21" i="3"/>
  <c r="D52" i="3"/>
  <c r="F48" i="3"/>
  <c r="E48" i="3" s="1"/>
  <c r="I40" i="3"/>
  <c r="H40" i="3" s="1"/>
  <c r="I36" i="3"/>
  <c r="H36" i="3" s="1"/>
  <c r="F107" i="3"/>
  <c r="E107" i="3" s="1"/>
  <c r="F103" i="3"/>
  <c r="E103" i="3" s="1"/>
  <c r="F99" i="3"/>
  <c r="E99" i="3" s="1"/>
  <c r="I91" i="3"/>
  <c r="H91" i="3" s="1"/>
  <c r="I83" i="3"/>
  <c r="H83" i="3" s="1"/>
  <c r="D76" i="3"/>
  <c r="F68" i="3"/>
  <c r="E68" i="3" s="1"/>
  <c r="I64" i="3"/>
  <c r="H64" i="3" s="1"/>
  <c r="I56" i="3"/>
  <c r="H56" i="3" s="1"/>
  <c r="D6" i="8"/>
  <c r="D22" i="8"/>
  <c r="D14" i="8"/>
  <c r="D95" i="8"/>
  <c r="D87" i="8"/>
  <c r="D79" i="8"/>
  <c r="D71" i="8"/>
  <c r="D63" i="8"/>
  <c r="D55" i="8"/>
  <c r="D47" i="8"/>
  <c r="D39" i="8"/>
  <c r="D31" i="8"/>
  <c r="I11" i="3"/>
  <c r="H11" i="3" s="1"/>
  <c r="I32" i="3"/>
  <c r="H32" i="3" s="1"/>
  <c r="D103" i="3"/>
  <c r="F91" i="3"/>
  <c r="E91" i="3" s="1"/>
  <c r="D68" i="3"/>
  <c r="E19" i="8"/>
  <c r="A106" i="8"/>
  <c r="C95" i="8"/>
  <c r="A90" i="8"/>
  <c r="C79" i="8"/>
  <c r="A50" i="8"/>
  <c r="A42" i="8"/>
  <c r="D28" i="3"/>
  <c r="D24" i="3"/>
  <c r="F16" i="3"/>
  <c r="E16" i="3" s="1"/>
  <c r="F32" i="3"/>
  <c r="E32" i="3" s="1"/>
  <c r="I102" i="3"/>
  <c r="H102" i="3" s="1"/>
  <c r="D79" i="3"/>
  <c r="F75" i="3"/>
  <c r="E75" i="3" s="1"/>
  <c r="F71" i="3"/>
  <c r="E71" i="3" s="1"/>
  <c r="C11" i="8"/>
  <c r="A6" i="8"/>
  <c r="C19" i="8"/>
  <c r="A14" i="8"/>
  <c r="C108" i="8"/>
  <c r="E97" i="8"/>
  <c r="A95" i="8"/>
  <c r="E89" i="8"/>
  <c r="C84" i="8"/>
  <c r="C76" i="8"/>
  <c r="C60" i="8"/>
  <c r="C52" i="8"/>
  <c r="C44" i="8"/>
  <c r="C36" i="8"/>
  <c r="C28" i="8"/>
  <c r="D8" i="8"/>
  <c r="D24" i="8"/>
  <c r="D16" i="8"/>
  <c r="D97" i="8"/>
  <c r="D89" i="8"/>
  <c r="D81" i="8"/>
  <c r="D73" i="8"/>
  <c r="D65" i="8"/>
  <c r="D57" i="8"/>
  <c r="D49" i="8"/>
  <c r="I10" i="3"/>
  <c r="H10" i="3" s="1"/>
  <c r="I27" i="3"/>
  <c r="H27" i="3" s="1"/>
  <c r="I23" i="3"/>
  <c r="H23" i="3" s="1"/>
  <c r="D51" i="3"/>
  <c r="F39" i="3"/>
  <c r="E39" i="3" s="1"/>
  <c r="F35" i="3"/>
  <c r="E35" i="3" s="1"/>
  <c r="D102" i="3"/>
  <c r="D67" i="3"/>
  <c r="F63" i="3"/>
  <c r="E63" i="3" s="1"/>
  <c r="F59" i="3"/>
  <c r="E59" i="3" s="1"/>
  <c r="F55" i="3"/>
  <c r="E55" i="3" s="1"/>
  <c r="E5" i="8"/>
  <c r="C24" i="8"/>
  <c r="A19" i="8"/>
  <c r="C16" i="8"/>
  <c r="E13" i="8"/>
  <c r="C89" i="8"/>
  <c r="C81" i="8"/>
  <c r="E70" i="8"/>
  <c r="C65" i="8"/>
  <c r="E62" i="8"/>
  <c r="C57" i="8"/>
  <c r="E54" i="8"/>
  <c r="E46" i="8"/>
  <c r="C41" i="8"/>
  <c r="E38" i="8"/>
  <c r="C33" i="8"/>
  <c r="E30" i="8"/>
  <c r="D44" i="8"/>
  <c r="F10" i="3"/>
  <c r="E10" i="3" s="1"/>
  <c r="D54" i="8"/>
  <c r="I35" i="3"/>
  <c r="H35" i="3" s="1"/>
  <c r="F14" i="3"/>
  <c r="E14" i="3" s="1"/>
  <c r="D21" i="8"/>
  <c r="D10" i="3"/>
  <c r="F54" i="3"/>
  <c r="E54" i="3" s="1"/>
  <c r="D78" i="3"/>
  <c r="F74" i="3"/>
  <c r="E74" i="3" s="1"/>
  <c r="F70" i="3"/>
  <c r="E70" i="3" s="1"/>
  <c r="C5" i="8"/>
  <c r="E26" i="8"/>
  <c r="C21" i="8"/>
  <c r="E18" i="8"/>
  <c r="C13" i="8"/>
  <c r="A105" i="8"/>
  <c r="C102" i="8"/>
  <c r="A97" i="8"/>
  <c r="C94" i="8"/>
  <c r="A89" i="8"/>
  <c r="C86" i="8"/>
  <c r="A81" i="8"/>
  <c r="C78" i="8"/>
  <c r="C70" i="8"/>
  <c r="C62" i="8"/>
  <c r="C54" i="8"/>
  <c r="C46" i="8"/>
  <c r="C38" i="8"/>
  <c r="C30" i="8"/>
  <c r="D54" i="3"/>
  <c r="F50" i="3"/>
  <c r="E50" i="3" s="1"/>
  <c r="F46" i="3"/>
  <c r="E46" i="3" s="1"/>
  <c r="I93" i="3"/>
  <c r="H93" i="3" s="1"/>
  <c r="I85" i="3"/>
  <c r="H85" i="3" s="1"/>
  <c r="D10" i="8"/>
  <c r="D26" i="8"/>
  <c r="D18" i="8"/>
  <c r="D107" i="8"/>
  <c r="D99" i="8"/>
  <c r="D83" i="8"/>
  <c r="D75" i="8"/>
  <c r="D67" i="8"/>
  <c r="D59" i="8"/>
  <c r="D51" i="8"/>
  <c r="D35" i="8"/>
  <c r="D27" i="8"/>
  <c r="F24" i="3"/>
  <c r="E24" i="3" s="1"/>
  <c r="F82" i="3"/>
  <c r="E82" i="3" s="1"/>
  <c r="D46" i="3"/>
  <c r="F42" i="3"/>
  <c r="E42" i="3" s="1"/>
  <c r="F38" i="3"/>
  <c r="E38" i="3" s="1"/>
  <c r="F34" i="3"/>
  <c r="E34" i="3" s="1"/>
  <c r="F97" i="3"/>
  <c r="E97" i="3" s="1"/>
  <c r="F93" i="3"/>
  <c r="E93" i="3" s="1"/>
  <c r="F89" i="3"/>
  <c r="E89" i="3" s="1"/>
  <c r="F85" i="3"/>
  <c r="E85" i="3" s="1"/>
  <c r="I77" i="3"/>
  <c r="H77" i="3" s="1"/>
  <c r="D70" i="3"/>
  <c r="F62" i="3"/>
  <c r="E62" i="3" s="1"/>
  <c r="F58" i="3"/>
  <c r="E58" i="3" s="1"/>
  <c r="C10" i="8"/>
  <c r="A5" i="8"/>
  <c r="C26" i="8"/>
  <c r="C18" i="8"/>
  <c r="A13" i="8"/>
  <c r="C107" i="8"/>
  <c r="E104" i="8"/>
  <c r="C99" i="8"/>
  <c r="C91" i="8"/>
  <c r="A86" i="8"/>
  <c r="C83" i="8"/>
  <c r="C75" i="8"/>
  <c r="C67" i="8"/>
  <c r="A62" i="8"/>
  <c r="C59" i="8"/>
  <c r="C51" i="8"/>
  <c r="C43" i="8"/>
  <c r="A38" i="8"/>
  <c r="C35" i="8"/>
  <c r="A30" i="8"/>
  <c r="C27" i="8"/>
  <c r="F102" i="3"/>
  <c r="E102" i="3" s="1"/>
  <c r="D59" i="3"/>
  <c r="D46" i="8"/>
  <c r="F9" i="3"/>
  <c r="E9" i="3" s="1"/>
  <c r="F26" i="3"/>
  <c r="E26" i="3" s="1"/>
  <c r="I53" i="3"/>
  <c r="H53" i="3" s="1"/>
  <c r="F81" i="3"/>
  <c r="E81" i="3" s="1"/>
  <c r="F77" i="3"/>
  <c r="E77" i="3" s="1"/>
  <c r="D7" i="8"/>
  <c r="D23" i="8"/>
  <c r="D15" i="8"/>
  <c r="D104" i="8"/>
  <c r="D88" i="8"/>
  <c r="D80" i="8"/>
  <c r="D72" i="8"/>
  <c r="D64" i="8"/>
  <c r="D56" i="8"/>
  <c r="D48" i="8"/>
  <c r="D40" i="8"/>
  <c r="F23" i="3"/>
  <c r="E23" i="3" s="1"/>
  <c r="D102" i="8"/>
  <c r="D26" i="3"/>
  <c r="F22" i="3"/>
  <c r="E22" i="3" s="1"/>
  <c r="F18" i="3"/>
  <c r="E18" i="3" s="1"/>
  <c r="F53" i="3"/>
  <c r="E53" i="3" s="1"/>
  <c r="I45" i="3"/>
  <c r="H45" i="3" s="1"/>
  <c r="F108" i="3"/>
  <c r="E108" i="3" s="1"/>
  <c r="F73" i="3"/>
  <c r="E73" i="3" s="1"/>
  <c r="I69" i="3"/>
  <c r="H69" i="3" s="1"/>
  <c r="I3" i="1"/>
  <c r="I4" i="1"/>
  <c r="I5" i="1"/>
  <c r="I6" i="1"/>
  <c r="I7" i="1"/>
  <c r="I8" i="1"/>
  <c r="I9" i="1"/>
  <c r="I10" i="1"/>
  <c r="I11" i="1"/>
  <c r="I12" i="1"/>
  <c r="I13" i="1"/>
  <c r="I14" i="1"/>
  <c r="I2" i="1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O112" i="5" l="1"/>
  <c r="O110" i="5"/>
  <c r="O108" i="5"/>
  <c r="O106" i="5"/>
  <c r="O104" i="5"/>
  <c r="O102" i="5"/>
  <c r="O100" i="5"/>
  <c r="O98" i="5"/>
  <c r="O96" i="5"/>
  <c r="O94" i="5"/>
  <c r="O92" i="5"/>
  <c r="O90" i="5"/>
  <c r="O88" i="5"/>
  <c r="O86" i="5"/>
  <c r="O84" i="5"/>
  <c r="O82" i="5"/>
  <c r="O80" i="5"/>
  <c r="O78" i="5"/>
  <c r="O76" i="5"/>
  <c r="O74" i="5"/>
  <c r="O72" i="5"/>
  <c r="O70" i="5"/>
  <c r="O68" i="5"/>
  <c r="O66" i="5"/>
  <c r="O64" i="5"/>
  <c r="O62" i="5"/>
  <c r="O60" i="5"/>
  <c r="O58" i="5"/>
  <c r="O56" i="5"/>
  <c r="Q57" i="5"/>
  <c r="O50" i="5"/>
  <c r="O34" i="5"/>
  <c r="O6" i="5"/>
  <c r="O52" i="5"/>
  <c r="O48" i="5"/>
  <c r="O44" i="5"/>
  <c r="O40" i="5"/>
  <c r="O36" i="5"/>
  <c r="O30" i="5"/>
  <c r="O26" i="5"/>
  <c r="O24" i="5"/>
  <c r="O22" i="5"/>
  <c r="O18" i="5"/>
  <c r="O16" i="5"/>
  <c r="O12" i="5"/>
  <c r="O10" i="5"/>
  <c r="O4" i="5"/>
  <c r="O113" i="5"/>
  <c r="O111" i="5"/>
  <c r="O109" i="5"/>
  <c r="O107" i="5"/>
  <c r="O105" i="5"/>
  <c r="O103" i="5"/>
  <c r="O101" i="5"/>
  <c r="O99" i="5"/>
  <c r="O97" i="5"/>
  <c r="O95" i="5"/>
  <c r="O93" i="5"/>
  <c r="O91" i="5"/>
  <c r="O89" i="5"/>
  <c r="O87" i="5"/>
  <c r="O85" i="5"/>
  <c r="O83" i="5"/>
  <c r="O81" i="5"/>
  <c r="O79" i="5"/>
  <c r="O77" i="5"/>
  <c r="O75" i="5"/>
  <c r="O73" i="5"/>
  <c r="O71" i="5"/>
  <c r="O69" i="5"/>
  <c r="O67" i="5"/>
  <c r="O65" i="5"/>
  <c r="O63" i="5"/>
  <c r="O61" i="5"/>
  <c r="O59" i="5"/>
  <c r="O57" i="5"/>
  <c r="O54" i="5"/>
  <c r="O46" i="5"/>
  <c r="O42" i="5"/>
  <c r="O38" i="5"/>
  <c r="O32" i="5"/>
  <c r="O28" i="5"/>
  <c r="O20" i="5"/>
  <c r="O14" i="5"/>
  <c r="O8" i="5"/>
  <c r="O55" i="5"/>
  <c r="O53" i="5"/>
  <c r="O51" i="5"/>
  <c r="O49" i="5"/>
  <c r="O47" i="5"/>
  <c r="O45" i="5"/>
  <c r="O43" i="5"/>
  <c r="O41" i="5"/>
  <c r="O39" i="5"/>
  <c r="O37" i="5"/>
  <c r="O35" i="5"/>
  <c r="O33" i="5"/>
  <c r="O31" i="5"/>
  <c r="O29" i="5"/>
  <c r="O27" i="5"/>
  <c r="O25" i="5"/>
  <c r="O23" i="5"/>
  <c r="O21" i="5"/>
  <c r="O19" i="5"/>
  <c r="O17" i="5"/>
  <c r="O15" i="5"/>
  <c r="O13" i="5"/>
  <c r="O11" i="5"/>
  <c r="O9" i="5"/>
  <c r="O7" i="5"/>
  <c r="O5" i="5"/>
  <c r="O3" i="5"/>
  <c r="A2" i="2"/>
  <c r="B2" i="2" l="1"/>
  <c r="C2" i="2"/>
  <c r="D2" i="2"/>
  <c r="F2" i="2"/>
  <c r="I2" i="2" s="1"/>
  <c r="G2" i="2"/>
  <c r="H2" i="2"/>
  <c r="Q2" i="5" s="1"/>
  <c r="J2" i="2"/>
  <c r="O2" i="5" s="1"/>
  <c r="E2" i="2" l="1"/>
  <c r="F2" i="7"/>
  <c r="E2" i="7"/>
  <c r="D2" i="7"/>
  <c r="C2" i="7"/>
  <c r="B2" i="7"/>
  <c r="A2" i="7"/>
  <c r="S113" i="5"/>
  <c r="G113" i="5"/>
  <c r="F113" i="5"/>
  <c r="S112" i="5"/>
  <c r="G112" i="5"/>
  <c r="F112" i="5"/>
  <c r="S111" i="5"/>
  <c r="G111" i="5"/>
  <c r="F111" i="5"/>
  <c r="S110" i="5"/>
  <c r="G110" i="5"/>
  <c r="F110" i="5"/>
  <c r="S109" i="5"/>
  <c r="G109" i="5"/>
  <c r="F109" i="5"/>
  <c r="S108" i="5"/>
  <c r="G108" i="5"/>
  <c r="F108" i="5"/>
  <c r="S107" i="5"/>
  <c r="G107" i="5"/>
  <c r="F107" i="5"/>
  <c r="S106" i="5"/>
  <c r="G106" i="5"/>
  <c r="F106" i="5"/>
  <c r="S105" i="5"/>
  <c r="G105" i="5"/>
  <c r="F105" i="5"/>
  <c r="S104" i="5"/>
  <c r="G104" i="5"/>
  <c r="F104" i="5"/>
  <c r="S103" i="5"/>
  <c r="G103" i="5"/>
  <c r="F103" i="5"/>
  <c r="S102" i="5"/>
  <c r="G102" i="5"/>
  <c r="F102" i="5"/>
  <c r="S101" i="5"/>
  <c r="G101" i="5"/>
  <c r="F101" i="5"/>
  <c r="S100" i="5"/>
  <c r="G100" i="5"/>
  <c r="F100" i="5"/>
  <c r="S99" i="5"/>
  <c r="G99" i="5"/>
  <c r="F99" i="5"/>
  <c r="S98" i="5"/>
  <c r="G98" i="5"/>
  <c r="F98" i="5"/>
  <c r="S97" i="5"/>
  <c r="G97" i="5"/>
  <c r="F97" i="5"/>
  <c r="S96" i="5"/>
  <c r="G96" i="5"/>
  <c r="F96" i="5"/>
  <c r="S95" i="5"/>
  <c r="G95" i="5"/>
  <c r="F95" i="5"/>
  <c r="S94" i="5"/>
  <c r="G94" i="5"/>
  <c r="F94" i="5"/>
  <c r="S93" i="5"/>
  <c r="G93" i="5"/>
  <c r="F93" i="5"/>
  <c r="S92" i="5"/>
  <c r="G92" i="5"/>
  <c r="F92" i="5"/>
  <c r="S91" i="5"/>
  <c r="G91" i="5"/>
  <c r="F91" i="5"/>
  <c r="S90" i="5"/>
  <c r="G90" i="5"/>
  <c r="F90" i="5"/>
  <c r="S89" i="5"/>
  <c r="G89" i="5"/>
  <c r="F89" i="5"/>
  <c r="S88" i="5"/>
  <c r="G88" i="5"/>
  <c r="F88" i="5"/>
  <c r="S87" i="5"/>
  <c r="G87" i="5"/>
  <c r="F87" i="5"/>
  <c r="S86" i="5"/>
  <c r="G86" i="5"/>
  <c r="F86" i="5"/>
  <c r="S85" i="5"/>
  <c r="G85" i="5"/>
  <c r="F85" i="5"/>
  <c r="S84" i="5"/>
  <c r="G84" i="5"/>
  <c r="F84" i="5"/>
  <c r="S83" i="5"/>
  <c r="G83" i="5"/>
  <c r="F83" i="5"/>
  <c r="S82" i="5"/>
  <c r="G82" i="5"/>
  <c r="F82" i="5"/>
  <c r="S81" i="5"/>
  <c r="G81" i="5"/>
  <c r="F81" i="5"/>
  <c r="S80" i="5"/>
  <c r="G80" i="5"/>
  <c r="F80" i="5"/>
  <c r="S79" i="5"/>
  <c r="G79" i="5"/>
  <c r="F79" i="5"/>
  <c r="S78" i="5"/>
  <c r="G78" i="5"/>
  <c r="F78" i="5"/>
  <c r="S77" i="5"/>
  <c r="G77" i="5"/>
  <c r="F77" i="5"/>
  <c r="S76" i="5"/>
  <c r="G76" i="5"/>
  <c r="F76" i="5"/>
  <c r="S75" i="5"/>
  <c r="G75" i="5"/>
  <c r="F75" i="5"/>
  <c r="S74" i="5"/>
  <c r="G74" i="5"/>
  <c r="F74" i="5"/>
  <c r="S73" i="5"/>
  <c r="G73" i="5"/>
  <c r="F73" i="5"/>
  <c r="S72" i="5"/>
  <c r="G72" i="5"/>
  <c r="F72" i="5"/>
  <c r="S71" i="5"/>
  <c r="G71" i="5"/>
  <c r="F71" i="5"/>
  <c r="S70" i="5"/>
  <c r="G70" i="5"/>
  <c r="F70" i="5"/>
  <c r="S69" i="5"/>
  <c r="G69" i="5"/>
  <c r="F69" i="5"/>
  <c r="S68" i="5"/>
  <c r="G68" i="5"/>
  <c r="F68" i="5"/>
  <c r="S67" i="5"/>
  <c r="G67" i="5"/>
  <c r="F67" i="5"/>
  <c r="S66" i="5"/>
  <c r="G66" i="5"/>
  <c r="F66" i="5"/>
  <c r="S65" i="5"/>
  <c r="G65" i="5"/>
  <c r="F65" i="5"/>
  <c r="S64" i="5"/>
  <c r="G64" i="5"/>
  <c r="F64" i="5"/>
  <c r="S63" i="5"/>
  <c r="G63" i="5"/>
  <c r="F63" i="5"/>
  <c r="S62" i="5"/>
  <c r="G62" i="5"/>
  <c r="F62" i="5"/>
  <c r="S61" i="5"/>
  <c r="G61" i="5"/>
  <c r="F61" i="5"/>
  <c r="S60" i="5"/>
  <c r="G60" i="5"/>
  <c r="F60" i="5"/>
  <c r="S59" i="5"/>
  <c r="G59" i="5"/>
  <c r="F59" i="5"/>
  <c r="S58" i="5"/>
  <c r="G58" i="5"/>
  <c r="F58" i="5"/>
  <c r="S57" i="5"/>
  <c r="G57" i="5"/>
  <c r="F57" i="5"/>
  <c r="S56" i="5"/>
  <c r="G56" i="5"/>
  <c r="F56" i="5"/>
  <c r="S55" i="5"/>
  <c r="G55" i="5"/>
  <c r="F55" i="5"/>
  <c r="S54" i="5"/>
  <c r="G54" i="5"/>
  <c r="F54" i="5"/>
  <c r="S53" i="5"/>
  <c r="G53" i="5"/>
  <c r="F53" i="5"/>
  <c r="S52" i="5"/>
  <c r="G52" i="5"/>
  <c r="F52" i="5"/>
  <c r="S51" i="5"/>
  <c r="G51" i="5"/>
  <c r="F51" i="5"/>
  <c r="S50" i="5"/>
  <c r="G50" i="5"/>
  <c r="F50" i="5"/>
  <c r="S49" i="5"/>
  <c r="G49" i="5"/>
  <c r="F49" i="5"/>
  <c r="S48" i="5"/>
  <c r="G48" i="5"/>
  <c r="F48" i="5"/>
  <c r="S47" i="5"/>
  <c r="G47" i="5"/>
  <c r="F47" i="5"/>
  <c r="S46" i="5"/>
  <c r="G46" i="5"/>
  <c r="F46" i="5"/>
  <c r="S45" i="5"/>
  <c r="G45" i="5"/>
  <c r="F45" i="5"/>
  <c r="S44" i="5"/>
  <c r="G44" i="5"/>
  <c r="F44" i="5"/>
  <c r="S43" i="5"/>
  <c r="G43" i="5"/>
  <c r="F43" i="5"/>
  <c r="S42" i="5"/>
  <c r="G42" i="5"/>
  <c r="F42" i="5"/>
  <c r="S41" i="5"/>
  <c r="G41" i="5"/>
  <c r="F41" i="5"/>
  <c r="S40" i="5"/>
  <c r="G40" i="5"/>
  <c r="F40" i="5"/>
  <c r="S39" i="5"/>
  <c r="G39" i="5"/>
  <c r="F39" i="5"/>
  <c r="S38" i="5"/>
  <c r="G38" i="5"/>
  <c r="F38" i="5"/>
  <c r="S37" i="5"/>
  <c r="G37" i="5"/>
  <c r="F37" i="5"/>
  <c r="S36" i="5"/>
  <c r="G36" i="5"/>
  <c r="F36" i="5"/>
  <c r="S35" i="5"/>
  <c r="G35" i="5"/>
  <c r="F35" i="5"/>
  <c r="S34" i="5"/>
  <c r="G34" i="5"/>
  <c r="F34" i="5"/>
  <c r="S33" i="5"/>
  <c r="G33" i="5"/>
  <c r="F33" i="5"/>
  <c r="S32" i="5"/>
  <c r="G32" i="5"/>
  <c r="F32" i="5"/>
  <c r="S31" i="5"/>
  <c r="G31" i="5"/>
  <c r="F31" i="5"/>
  <c r="S30" i="5"/>
  <c r="G30" i="5"/>
  <c r="F30" i="5"/>
  <c r="S29" i="5"/>
  <c r="G29" i="5"/>
  <c r="F29" i="5"/>
  <c r="S28" i="5"/>
  <c r="G28" i="5"/>
  <c r="F28" i="5"/>
  <c r="S27" i="5"/>
  <c r="G27" i="5"/>
  <c r="F27" i="5"/>
  <c r="S26" i="5"/>
  <c r="G26" i="5"/>
  <c r="F26" i="5"/>
  <c r="S25" i="5"/>
  <c r="G25" i="5"/>
  <c r="F25" i="5"/>
  <c r="S24" i="5"/>
  <c r="G24" i="5"/>
  <c r="F24" i="5"/>
  <c r="S23" i="5"/>
  <c r="G23" i="5"/>
  <c r="F23" i="5"/>
  <c r="S22" i="5"/>
  <c r="G22" i="5"/>
  <c r="F22" i="5"/>
  <c r="S21" i="5"/>
  <c r="G21" i="5"/>
  <c r="F21" i="5"/>
  <c r="S20" i="5"/>
  <c r="G20" i="5"/>
  <c r="F20" i="5"/>
  <c r="S19" i="5"/>
  <c r="G19" i="5"/>
  <c r="F19" i="5"/>
  <c r="S18" i="5"/>
  <c r="G18" i="5"/>
  <c r="F18" i="5"/>
  <c r="S17" i="5"/>
  <c r="G17" i="5"/>
  <c r="F17" i="5"/>
  <c r="S16" i="5"/>
  <c r="G16" i="5"/>
  <c r="F16" i="5"/>
  <c r="S15" i="5"/>
  <c r="G15" i="5"/>
  <c r="F15" i="5"/>
  <c r="S14" i="5"/>
  <c r="G14" i="5"/>
  <c r="F14" i="5"/>
  <c r="S13" i="5"/>
  <c r="G13" i="5"/>
  <c r="F13" i="5"/>
  <c r="S12" i="5"/>
  <c r="G12" i="5"/>
  <c r="F12" i="5"/>
  <c r="S11" i="5"/>
  <c r="G11" i="5"/>
  <c r="F11" i="5"/>
  <c r="S10" i="5"/>
  <c r="G10" i="5"/>
  <c r="F10" i="5"/>
  <c r="S9" i="5"/>
  <c r="G9" i="5"/>
  <c r="F9" i="5"/>
  <c r="S8" i="5"/>
  <c r="G8" i="5"/>
  <c r="F8" i="5"/>
  <c r="S7" i="5"/>
  <c r="G7" i="5"/>
  <c r="F7" i="5"/>
  <c r="S6" i="5"/>
  <c r="G6" i="5"/>
  <c r="F6" i="5"/>
  <c r="S5" i="5"/>
  <c r="G5" i="5"/>
  <c r="F5" i="5"/>
  <c r="S4" i="5"/>
  <c r="G4" i="5"/>
  <c r="F4" i="5"/>
  <c r="S3" i="5"/>
  <c r="G3" i="5"/>
  <c r="F3" i="5"/>
  <c r="S2" i="5"/>
  <c r="G2" i="5"/>
  <c r="F2" i="5"/>
  <c r="D107" i="5"/>
  <c r="D105" i="5"/>
  <c r="C95" i="5"/>
  <c r="E95" i="5" s="1"/>
  <c r="D91" i="5"/>
  <c r="D27" i="5"/>
  <c r="C2" i="3"/>
  <c r="I16" i="1" l="1"/>
  <c r="H64" i="5"/>
  <c r="C60" i="5"/>
  <c r="E60" i="5" s="1"/>
  <c r="D58" i="5"/>
  <c r="G135" i="6"/>
  <c r="C98" i="5"/>
  <c r="E98" i="5" s="1"/>
  <c r="B29" i="5"/>
  <c r="C119" i="6"/>
  <c r="D119" i="6" s="1"/>
  <c r="C102" i="5"/>
  <c r="E102" i="5" s="1"/>
  <c r="L49" i="6"/>
  <c r="B55" i="5"/>
  <c r="D67" i="5"/>
  <c r="C86" i="6"/>
  <c r="D86" i="6" s="1"/>
  <c r="D2" i="3"/>
  <c r="A15" i="5"/>
  <c r="P25" i="5"/>
  <c r="P109" i="5"/>
  <c r="B12" i="5"/>
  <c r="C43" i="6"/>
  <c r="D43" i="6" s="1"/>
  <c r="L105" i="6"/>
  <c r="L58" i="6"/>
  <c r="A3" i="5"/>
  <c r="H24" i="5"/>
  <c r="L96" i="6"/>
  <c r="H20" i="5"/>
  <c r="B41" i="5"/>
  <c r="H45" i="5"/>
  <c r="C11" i="5"/>
  <c r="E11" i="5" s="1"/>
  <c r="C13" i="5"/>
  <c r="E13" i="5" s="1"/>
  <c r="H32" i="5"/>
  <c r="A2" i="5"/>
  <c r="L81" i="6"/>
  <c r="G104" i="6"/>
  <c r="P22" i="5"/>
  <c r="G58" i="6"/>
  <c r="L62" i="6"/>
  <c r="G41" i="6"/>
  <c r="L122" i="6"/>
  <c r="G10" i="6"/>
  <c r="P98" i="5"/>
  <c r="B13" i="5"/>
  <c r="G2" i="6"/>
  <c r="P66" i="5"/>
  <c r="G141" i="6"/>
  <c r="G79" i="6"/>
  <c r="G99" i="6"/>
  <c r="L138" i="6"/>
  <c r="G87" i="6"/>
  <c r="C29" i="5"/>
  <c r="E29" i="5" s="1"/>
  <c r="A60" i="5"/>
  <c r="G34" i="6"/>
  <c r="L30" i="6"/>
  <c r="G66" i="6"/>
  <c r="L66" i="6"/>
  <c r="P65" i="5"/>
  <c r="P85" i="5"/>
  <c r="L48" i="6"/>
  <c r="P47" i="5"/>
  <c r="G48" i="6"/>
  <c r="G25" i="6"/>
  <c r="G81" i="6"/>
  <c r="L121" i="6"/>
  <c r="G121" i="6"/>
  <c r="L67" i="6"/>
  <c r="P93" i="5"/>
  <c r="G131" i="6"/>
  <c r="L131" i="6"/>
  <c r="L80" i="6"/>
  <c r="G80" i="6"/>
  <c r="P79" i="5"/>
  <c r="P39" i="5"/>
  <c r="G62" i="6"/>
  <c r="P61" i="5"/>
  <c r="G122" i="6"/>
  <c r="L75" i="6"/>
  <c r="G75" i="6"/>
  <c r="P74" i="5"/>
  <c r="L63" i="6"/>
  <c r="G63" i="6"/>
  <c r="P62" i="5"/>
  <c r="L104" i="6"/>
  <c r="H109" i="5"/>
  <c r="D109" i="5"/>
  <c r="B109" i="5"/>
  <c r="C109" i="5"/>
  <c r="E109" i="5" s="1"/>
  <c r="A4" i="5"/>
  <c r="A5" i="6"/>
  <c r="B5" i="6" s="1"/>
  <c r="H9" i="5"/>
  <c r="B9" i="5"/>
  <c r="D9" i="5"/>
  <c r="C9" i="5"/>
  <c r="E9" i="5" s="1"/>
  <c r="H17" i="5"/>
  <c r="D17" i="5"/>
  <c r="C17" i="5"/>
  <c r="E17" i="5" s="1"/>
  <c r="B17" i="5"/>
  <c r="C80" i="6"/>
  <c r="D80" i="6" s="1"/>
  <c r="L88" i="6"/>
  <c r="G88" i="6"/>
  <c r="P87" i="5"/>
  <c r="C121" i="6"/>
  <c r="D121" i="6" s="1"/>
  <c r="A124" i="6"/>
  <c r="B124" i="6" s="1"/>
  <c r="C7" i="6"/>
  <c r="D7" i="6" s="1"/>
  <c r="C15" i="6"/>
  <c r="D15" i="6" s="1"/>
  <c r="C23" i="6"/>
  <c r="D23" i="6" s="1"/>
  <c r="C31" i="6"/>
  <c r="D31" i="6" s="1"/>
  <c r="L34" i="6"/>
  <c r="I37" i="6"/>
  <c r="H38" i="5"/>
  <c r="D38" i="5"/>
  <c r="C38" i="5"/>
  <c r="E38" i="5" s="1"/>
  <c r="B38" i="5"/>
  <c r="A42" i="6"/>
  <c r="B42" i="6" s="1"/>
  <c r="A41" i="5"/>
  <c r="C44" i="6"/>
  <c r="D44" i="6" s="1"/>
  <c r="A47" i="6"/>
  <c r="B47" i="6" s="1"/>
  <c r="A46" i="5"/>
  <c r="I50" i="6"/>
  <c r="I55" i="6"/>
  <c r="H56" i="5"/>
  <c r="B56" i="5"/>
  <c r="D56" i="5"/>
  <c r="C56" i="5"/>
  <c r="E56" i="5" s="1"/>
  <c r="H61" i="5"/>
  <c r="D61" i="5"/>
  <c r="C61" i="5"/>
  <c r="E61" i="5" s="1"/>
  <c r="A65" i="6"/>
  <c r="B65" i="6" s="1"/>
  <c r="A64" i="5"/>
  <c r="A69" i="5"/>
  <c r="A70" i="6"/>
  <c r="B70" i="6" s="1"/>
  <c r="I73" i="6"/>
  <c r="B74" i="5"/>
  <c r="D74" i="5"/>
  <c r="C74" i="5"/>
  <c r="E74" i="5" s="1"/>
  <c r="I78" i="6"/>
  <c r="H79" i="5"/>
  <c r="C79" i="5"/>
  <c r="E79" i="5" s="1"/>
  <c r="D79" i="5"/>
  <c r="B79" i="5"/>
  <c r="A83" i="6"/>
  <c r="B83" i="6" s="1"/>
  <c r="A82" i="5"/>
  <c r="C85" i="6"/>
  <c r="D85" i="6" s="1"/>
  <c r="A88" i="6"/>
  <c r="B88" i="6" s="1"/>
  <c r="A87" i="5"/>
  <c r="I91" i="6"/>
  <c r="A93" i="6"/>
  <c r="B93" i="6" s="1"/>
  <c r="A92" i="5"/>
  <c r="I96" i="6"/>
  <c r="B97" i="5"/>
  <c r="D97" i="5"/>
  <c r="C97" i="5"/>
  <c r="E97" i="5" s="1"/>
  <c r="H97" i="5"/>
  <c r="I101" i="6"/>
  <c r="D102" i="5"/>
  <c r="H102" i="5"/>
  <c r="B102" i="5"/>
  <c r="A106" i="6"/>
  <c r="B106" i="6" s="1"/>
  <c r="A105" i="5"/>
  <c r="C108" i="6"/>
  <c r="D108" i="6" s="1"/>
  <c r="A111" i="6"/>
  <c r="B111" i="6" s="1"/>
  <c r="A110" i="5"/>
  <c r="I114" i="6"/>
  <c r="I119" i="6"/>
  <c r="A126" i="6"/>
  <c r="B126" i="6" s="1"/>
  <c r="I129" i="6"/>
  <c r="C9" i="6"/>
  <c r="D9" i="6" s="1"/>
  <c r="I39" i="6"/>
  <c r="A13" i="6"/>
  <c r="B13" i="6" s="1"/>
  <c r="A12" i="5"/>
  <c r="A21" i="6"/>
  <c r="B21" i="6" s="1"/>
  <c r="A20" i="5"/>
  <c r="A29" i="6"/>
  <c r="B29" i="6" s="1"/>
  <c r="A28" i="5"/>
  <c r="G42" i="6"/>
  <c r="L42" i="6"/>
  <c r="P41" i="5"/>
  <c r="C62" i="6"/>
  <c r="D62" i="6" s="1"/>
  <c r="L70" i="6"/>
  <c r="G70" i="6"/>
  <c r="P69" i="5"/>
  <c r="C75" i="6"/>
  <c r="D75" i="6" s="1"/>
  <c r="H92" i="5"/>
  <c r="D92" i="5"/>
  <c r="B92" i="5"/>
  <c r="C92" i="5"/>
  <c r="E92" i="5" s="1"/>
  <c r="A2" i="6"/>
  <c r="B2" i="6" s="1"/>
  <c r="I5" i="6"/>
  <c r="H6" i="5"/>
  <c r="D6" i="5"/>
  <c r="C6" i="5"/>
  <c r="E6" i="5" s="1"/>
  <c r="B6" i="5"/>
  <c r="A9" i="5"/>
  <c r="A10" i="6"/>
  <c r="B10" i="6" s="1"/>
  <c r="I13" i="6"/>
  <c r="H14" i="5"/>
  <c r="D14" i="5"/>
  <c r="C14" i="5"/>
  <c r="E14" i="5" s="1"/>
  <c r="B14" i="5"/>
  <c r="A18" i="6"/>
  <c r="B18" i="6" s="1"/>
  <c r="A17" i="5"/>
  <c r="I21" i="6"/>
  <c r="H22" i="5"/>
  <c r="D22" i="5"/>
  <c r="C22" i="5"/>
  <c r="E22" i="5" s="1"/>
  <c r="B22" i="5"/>
  <c r="A26" i="6"/>
  <c r="B26" i="6" s="1"/>
  <c r="A25" i="5"/>
  <c r="I29" i="6"/>
  <c r="C30" i="5"/>
  <c r="E30" i="5" s="1"/>
  <c r="B30" i="5"/>
  <c r="D30" i="5"/>
  <c r="A34" i="6"/>
  <c r="B34" i="6" s="1"/>
  <c r="A33" i="5"/>
  <c r="H43" i="5"/>
  <c r="C43" i="5"/>
  <c r="E43" i="5" s="1"/>
  <c r="B43" i="5"/>
  <c r="D43" i="5"/>
  <c r="C49" i="6"/>
  <c r="D49" i="6" s="1"/>
  <c r="A52" i="6"/>
  <c r="B52" i="6" s="1"/>
  <c r="A51" i="5"/>
  <c r="C54" i="6"/>
  <c r="D54" i="6" s="1"/>
  <c r="I60" i="6"/>
  <c r="C67" i="6"/>
  <c r="D67" i="6" s="1"/>
  <c r="C72" i="6"/>
  <c r="D72" i="6" s="1"/>
  <c r="D84" i="5"/>
  <c r="H84" i="5"/>
  <c r="C84" i="5"/>
  <c r="E84" i="5" s="1"/>
  <c r="B84" i="5"/>
  <c r="C95" i="6"/>
  <c r="D95" i="6" s="1"/>
  <c r="C107" i="5"/>
  <c r="E107" i="5" s="1"/>
  <c r="B107" i="5"/>
  <c r="H107" i="5"/>
  <c r="C113" i="6"/>
  <c r="D113" i="6" s="1"/>
  <c r="A116" i="6"/>
  <c r="B116" i="6" s="1"/>
  <c r="C118" i="6"/>
  <c r="D118" i="6" s="1"/>
  <c r="I124" i="6"/>
  <c r="C128" i="6"/>
  <c r="D128" i="6" s="1"/>
  <c r="C133" i="6"/>
  <c r="D133" i="6" s="1"/>
  <c r="H25" i="5"/>
  <c r="D25" i="5"/>
  <c r="C25" i="5"/>
  <c r="E25" i="5" s="1"/>
  <c r="B25" i="5"/>
  <c r="B33" i="5"/>
  <c r="H33" i="5"/>
  <c r="C33" i="5"/>
  <c r="E33" i="5" s="1"/>
  <c r="C39" i="6"/>
  <c r="D39" i="6" s="1"/>
  <c r="G47" i="6"/>
  <c r="P46" i="5"/>
  <c r="L47" i="6"/>
  <c r="D51" i="5"/>
  <c r="C51" i="5"/>
  <c r="E51" i="5" s="1"/>
  <c r="B51" i="5"/>
  <c r="H51" i="5"/>
  <c r="C57" i="6"/>
  <c r="D57" i="6" s="1"/>
  <c r="L65" i="6"/>
  <c r="P64" i="5"/>
  <c r="G65" i="6"/>
  <c r="C4" i="6"/>
  <c r="D4" i="6" s="1"/>
  <c r="G6" i="6"/>
  <c r="C12" i="6"/>
  <c r="D12" i="6" s="1"/>
  <c r="C20" i="6"/>
  <c r="D20" i="6" s="1"/>
  <c r="C28" i="6"/>
  <c r="D28" i="6" s="1"/>
  <c r="G31" i="6"/>
  <c r="C36" i="6"/>
  <c r="D36" i="6" s="1"/>
  <c r="A39" i="6"/>
  <c r="B39" i="6" s="1"/>
  <c r="A38" i="5"/>
  <c r="I42" i="6"/>
  <c r="I47" i="6"/>
  <c r="D48" i="5"/>
  <c r="C48" i="5"/>
  <c r="E48" i="5" s="1"/>
  <c r="B48" i="5"/>
  <c r="H53" i="5"/>
  <c r="D53" i="5"/>
  <c r="C53" i="5"/>
  <c r="E53" i="5" s="1"/>
  <c r="B53" i="5"/>
  <c r="A57" i="6"/>
  <c r="B57" i="6" s="1"/>
  <c r="A56" i="5"/>
  <c r="A62" i="6"/>
  <c r="B62" i="6" s="1"/>
  <c r="A61" i="5"/>
  <c r="I65" i="6"/>
  <c r="H66" i="5"/>
  <c r="D66" i="5"/>
  <c r="B66" i="5"/>
  <c r="C66" i="5"/>
  <c r="E66" i="5" s="1"/>
  <c r="I70" i="6"/>
  <c r="C71" i="5"/>
  <c r="E71" i="5" s="1"/>
  <c r="D71" i="5"/>
  <c r="B71" i="5"/>
  <c r="H71" i="5"/>
  <c r="A75" i="6"/>
  <c r="B75" i="6" s="1"/>
  <c r="A74" i="5"/>
  <c r="C77" i="6"/>
  <c r="D77" i="6" s="1"/>
  <c r="A80" i="6"/>
  <c r="B80" i="6" s="1"/>
  <c r="A79" i="5"/>
  <c r="I83" i="6"/>
  <c r="A85" i="6"/>
  <c r="B85" i="6" s="1"/>
  <c r="P83" i="5"/>
  <c r="I88" i="6"/>
  <c r="H89" i="5"/>
  <c r="D89" i="5"/>
  <c r="B89" i="5"/>
  <c r="C89" i="5"/>
  <c r="E89" i="5" s="1"/>
  <c r="I93" i="6"/>
  <c r="C94" i="5"/>
  <c r="E94" i="5" s="1"/>
  <c r="B94" i="5"/>
  <c r="H94" i="5"/>
  <c r="D94" i="5"/>
  <c r="A97" i="5"/>
  <c r="A98" i="6"/>
  <c r="B98" i="6" s="1"/>
  <c r="C100" i="6"/>
  <c r="D100" i="6" s="1"/>
  <c r="A102" i="5"/>
  <c r="A103" i="6"/>
  <c r="B103" i="6" s="1"/>
  <c r="I106" i="6"/>
  <c r="I111" i="6"/>
  <c r="H112" i="5"/>
  <c r="D112" i="5"/>
  <c r="B112" i="5"/>
  <c r="A121" i="6"/>
  <c r="B121" i="6" s="1"/>
  <c r="I126" i="6"/>
  <c r="A131" i="6"/>
  <c r="B131" i="6" s="1"/>
  <c r="C140" i="6"/>
  <c r="D140" i="6" s="1"/>
  <c r="H104" i="5"/>
  <c r="D104" i="5"/>
  <c r="C104" i="5"/>
  <c r="E104" i="5" s="1"/>
  <c r="B104" i="5"/>
  <c r="I8" i="6"/>
  <c r="I16" i="6"/>
  <c r="I24" i="6"/>
  <c r="I32" i="6"/>
  <c r="A60" i="6"/>
  <c r="B60" i="6" s="1"/>
  <c r="A59" i="5"/>
  <c r="I68" i="6"/>
  <c r="C103" i="6"/>
  <c r="D103" i="6" s="1"/>
  <c r="I2" i="6"/>
  <c r="H3" i="5"/>
  <c r="B3" i="5"/>
  <c r="D3" i="5"/>
  <c r="C3" i="5"/>
  <c r="E3" i="5" s="1"/>
  <c r="A7" i="6"/>
  <c r="B7" i="6" s="1"/>
  <c r="A6" i="5"/>
  <c r="I10" i="6"/>
  <c r="B11" i="5"/>
  <c r="H11" i="5"/>
  <c r="D11" i="5"/>
  <c r="A14" i="5"/>
  <c r="A15" i="6"/>
  <c r="B15" i="6" s="1"/>
  <c r="I18" i="6"/>
  <c r="H19" i="5"/>
  <c r="B19" i="5"/>
  <c r="D19" i="5"/>
  <c r="A23" i="6"/>
  <c r="B23" i="6" s="1"/>
  <c r="A22" i="5"/>
  <c r="I26" i="6"/>
  <c r="C27" i="5"/>
  <c r="E27" i="5" s="1"/>
  <c r="B27" i="5"/>
  <c r="H27" i="5"/>
  <c r="A31" i="6"/>
  <c r="B31" i="6" s="1"/>
  <c r="A30" i="5"/>
  <c r="I34" i="6"/>
  <c r="H35" i="5"/>
  <c r="D35" i="5"/>
  <c r="C35" i="5"/>
  <c r="E35" i="5" s="1"/>
  <c r="C41" i="6"/>
  <c r="D41" i="6" s="1"/>
  <c r="A44" i="6"/>
  <c r="B44" i="6" s="1"/>
  <c r="A43" i="5"/>
  <c r="C46" i="6"/>
  <c r="D46" i="6" s="1"/>
  <c r="I52" i="6"/>
  <c r="C59" i="6"/>
  <c r="D59" i="6" s="1"/>
  <c r="C64" i="6"/>
  <c r="D64" i="6" s="1"/>
  <c r="L71" i="6"/>
  <c r="H76" i="5"/>
  <c r="B76" i="5"/>
  <c r="D76" i="5"/>
  <c r="C76" i="5"/>
  <c r="E76" i="5" s="1"/>
  <c r="C87" i="6"/>
  <c r="D87" i="6" s="1"/>
  <c r="G89" i="6"/>
  <c r="L94" i="6"/>
  <c r="H99" i="5"/>
  <c r="D99" i="5"/>
  <c r="C99" i="5"/>
  <c r="E99" i="5" s="1"/>
  <c r="B99" i="5"/>
  <c r="C105" i="6"/>
  <c r="D105" i="6" s="1"/>
  <c r="A108" i="6"/>
  <c r="B108" i="6" s="1"/>
  <c r="A107" i="5"/>
  <c r="C110" i="6"/>
  <c r="D110" i="6" s="1"/>
  <c r="I116" i="6"/>
  <c r="G127" i="6"/>
  <c r="C135" i="6"/>
  <c r="D135" i="6" s="1"/>
  <c r="A79" i="6"/>
  <c r="B79" i="6" s="1"/>
  <c r="H40" i="5"/>
  <c r="B40" i="5"/>
  <c r="D40" i="5"/>
  <c r="C40" i="5"/>
  <c r="E40" i="5" s="1"/>
  <c r="I62" i="6"/>
  <c r="H81" i="5"/>
  <c r="D81" i="5"/>
  <c r="B81" i="5"/>
  <c r="A118" i="6"/>
  <c r="B118" i="6" s="1"/>
  <c r="G105" i="6"/>
  <c r="C6" i="6"/>
  <c r="D6" i="6" s="1"/>
  <c r="C14" i="6"/>
  <c r="D14" i="6" s="1"/>
  <c r="P15" i="5"/>
  <c r="C22" i="6"/>
  <c r="D22" i="6" s="1"/>
  <c r="C30" i="6"/>
  <c r="D30" i="6" s="1"/>
  <c r="L31" i="6"/>
  <c r="H37" i="5"/>
  <c r="D37" i="5"/>
  <c r="C37" i="5"/>
  <c r="E37" i="5" s="1"/>
  <c r="B37" i="5"/>
  <c r="A41" i="6"/>
  <c r="B41" i="6" s="1"/>
  <c r="A40" i="5"/>
  <c r="A46" i="6"/>
  <c r="B46" i="6" s="1"/>
  <c r="A45" i="5"/>
  <c r="I49" i="6"/>
  <c r="H50" i="5"/>
  <c r="D50" i="5"/>
  <c r="C50" i="5"/>
  <c r="E50" i="5" s="1"/>
  <c r="B50" i="5"/>
  <c r="I54" i="6"/>
  <c r="C55" i="5"/>
  <c r="E55" i="5" s="1"/>
  <c r="D55" i="5"/>
  <c r="H55" i="5"/>
  <c r="A59" i="6"/>
  <c r="B59" i="6" s="1"/>
  <c r="C61" i="6"/>
  <c r="D61" i="6" s="1"/>
  <c r="A64" i="6"/>
  <c r="B64" i="6" s="1"/>
  <c r="A63" i="5"/>
  <c r="I67" i="6"/>
  <c r="A69" i="6"/>
  <c r="B69" i="6" s="1"/>
  <c r="A68" i="5"/>
  <c r="P67" i="5"/>
  <c r="I72" i="6"/>
  <c r="H73" i="5"/>
  <c r="D73" i="5"/>
  <c r="C73" i="5"/>
  <c r="E73" i="5" s="1"/>
  <c r="B73" i="5"/>
  <c r="I77" i="6"/>
  <c r="H78" i="5"/>
  <c r="C78" i="5"/>
  <c r="E78" i="5" s="1"/>
  <c r="B78" i="5"/>
  <c r="D78" i="5"/>
  <c r="A82" i="6"/>
  <c r="B82" i="6" s="1"/>
  <c r="A81" i="5"/>
  <c r="C84" i="6"/>
  <c r="D84" i="6" s="1"/>
  <c r="A87" i="6"/>
  <c r="B87" i="6" s="1"/>
  <c r="A86" i="5"/>
  <c r="I90" i="6"/>
  <c r="L91" i="6"/>
  <c r="I95" i="6"/>
  <c r="D96" i="5"/>
  <c r="H96" i="5"/>
  <c r="B96" i="5"/>
  <c r="C96" i="5"/>
  <c r="E96" i="5" s="1"/>
  <c r="H101" i="5"/>
  <c r="C101" i="5"/>
  <c r="E101" i="5" s="1"/>
  <c r="D101" i="5"/>
  <c r="B101" i="5"/>
  <c r="A105" i="6"/>
  <c r="B105" i="6" s="1"/>
  <c r="A104" i="5"/>
  <c r="A110" i="6"/>
  <c r="B110" i="6" s="1"/>
  <c r="A109" i="5"/>
  <c r="I113" i="6"/>
  <c r="I118" i="6"/>
  <c r="A123" i="6"/>
  <c r="B123" i="6" s="1"/>
  <c r="I128" i="6"/>
  <c r="A135" i="6"/>
  <c r="B135" i="6" s="1"/>
  <c r="C137" i="6"/>
  <c r="D137" i="6" s="1"/>
  <c r="I103" i="6"/>
  <c r="A20" i="6"/>
  <c r="B20" i="6" s="1"/>
  <c r="A19" i="5"/>
  <c r="L46" i="6"/>
  <c r="G46" i="6"/>
  <c r="P45" i="5"/>
  <c r="I36" i="6"/>
  <c r="C89" i="6"/>
  <c r="D89" i="6" s="1"/>
  <c r="C94" i="6"/>
  <c r="D94" i="6" s="1"/>
  <c r="I100" i="6"/>
  <c r="C112" i="6"/>
  <c r="D112" i="6" s="1"/>
  <c r="G22" i="6"/>
  <c r="L22" i="6"/>
  <c r="A38" i="6"/>
  <c r="B38" i="6" s="1"/>
  <c r="A37" i="5"/>
  <c r="B42" i="5"/>
  <c r="D42" i="5"/>
  <c r="C42" i="5"/>
  <c r="E42" i="5" s="1"/>
  <c r="H42" i="5"/>
  <c r="A55" i="5"/>
  <c r="A56" i="6"/>
  <c r="B56" i="6" s="1"/>
  <c r="I59" i="6"/>
  <c r="I64" i="6"/>
  <c r="B65" i="5"/>
  <c r="H65" i="5"/>
  <c r="D65" i="5"/>
  <c r="I69" i="6"/>
  <c r="H70" i="5"/>
  <c r="C70" i="5"/>
  <c r="E70" i="5" s="1"/>
  <c r="B70" i="5"/>
  <c r="D70" i="5"/>
  <c r="A74" i="6"/>
  <c r="B74" i="6" s="1"/>
  <c r="A73" i="5"/>
  <c r="C76" i="6"/>
  <c r="D76" i="6" s="1"/>
  <c r="A78" i="5"/>
  <c r="I82" i="6"/>
  <c r="G84" i="6"/>
  <c r="L84" i="6"/>
  <c r="I87" i="6"/>
  <c r="H88" i="5"/>
  <c r="B88" i="5"/>
  <c r="D88" i="5"/>
  <c r="C88" i="5"/>
  <c r="E88" i="5" s="1"/>
  <c r="H93" i="5"/>
  <c r="D93" i="5"/>
  <c r="C93" i="5"/>
  <c r="E93" i="5" s="1"/>
  <c r="B93" i="5"/>
  <c r="A97" i="6"/>
  <c r="B97" i="6" s="1"/>
  <c r="A96" i="5"/>
  <c r="A102" i="6"/>
  <c r="B102" i="6" s="1"/>
  <c r="A101" i="5"/>
  <c r="I105" i="6"/>
  <c r="H106" i="5"/>
  <c r="D106" i="5"/>
  <c r="B106" i="5"/>
  <c r="C106" i="5"/>
  <c r="E106" i="5" s="1"/>
  <c r="I110" i="6"/>
  <c r="D111" i="5"/>
  <c r="C111" i="5"/>
  <c r="E111" i="5" s="1"/>
  <c r="B111" i="5"/>
  <c r="H111" i="5"/>
  <c r="A115" i="6"/>
  <c r="B115" i="6" s="1"/>
  <c r="C117" i="6"/>
  <c r="D117" i="6" s="1"/>
  <c r="A120" i="6"/>
  <c r="B120" i="6" s="1"/>
  <c r="I123" i="6"/>
  <c r="A130" i="6"/>
  <c r="B130" i="6" s="1"/>
  <c r="C132" i="6"/>
  <c r="D132" i="6" s="1"/>
  <c r="I135" i="6"/>
  <c r="A137" i="6"/>
  <c r="B137" i="6" s="1"/>
  <c r="P21" i="5"/>
  <c r="A47" i="5"/>
  <c r="H74" i="5"/>
  <c r="A84" i="5"/>
  <c r="D45" i="5"/>
  <c r="C45" i="5"/>
  <c r="E45" i="5" s="1"/>
  <c r="B45" i="5"/>
  <c r="B58" i="5"/>
  <c r="H58" i="5"/>
  <c r="C58" i="5"/>
  <c r="E58" i="5" s="1"/>
  <c r="H63" i="5"/>
  <c r="D63" i="5"/>
  <c r="B63" i="5"/>
  <c r="C63" i="5"/>
  <c r="E63" i="5" s="1"/>
  <c r="C69" i="6"/>
  <c r="D69" i="6" s="1"/>
  <c r="I75" i="6"/>
  <c r="I80" i="6"/>
  <c r="I85" i="6"/>
  <c r="A90" i="6"/>
  <c r="B90" i="6" s="1"/>
  <c r="A89" i="5"/>
  <c r="I98" i="6"/>
  <c r="G140" i="6"/>
  <c r="L140" i="6"/>
  <c r="I15" i="6"/>
  <c r="I23" i="6"/>
  <c r="A28" i="6"/>
  <c r="B28" i="6" s="1"/>
  <c r="A27" i="5"/>
  <c r="D32" i="5"/>
  <c r="C32" i="5"/>
  <c r="E32" i="5" s="1"/>
  <c r="B32" i="5"/>
  <c r="I44" i="6"/>
  <c r="C51" i="6"/>
  <c r="D51" i="6" s="1"/>
  <c r="L110" i="6"/>
  <c r="G110" i="6"/>
  <c r="A140" i="6"/>
  <c r="B140" i="6" s="1"/>
  <c r="A9" i="6"/>
  <c r="B9" i="6" s="1"/>
  <c r="A8" i="5"/>
  <c r="D21" i="5"/>
  <c r="C21" i="5"/>
  <c r="E21" i="5" s="1"/>
  <c r="B21" i="5"/>
  <c r="H21" i="5"/>
  <c r="A24" i="5"/>
  <c r="A25" i="6"/>
  <c r="B25" i="6" s="1"/>
  <c r="D29" i="5"/>
  <c r="H29" i="5"/>
  <c r="C48" i="6"/>
  <c r="D48" i="6" s="1"/>
  <c r="C107" i="6"/>
  <c r="D107" i="6" s="1"/>
  <c r="L120" i="6"/>
  <c r="G120" i="6"/>
  <c r="C127" i="6"/>
  <c r="D127" i="6" s="1"/>
  <c r="L130" i="6"/>
  <c r="G130" i="6"/>
  <c r="I140" i="6"/>
  <c r="A2" i="8"/>
  <c r="C3" i="6"/>
  <c r="D3" i="6" s="1"/>
  <c r="C27" i="6"/>
  <c r="D27" i="6" s="1"/>
  <c r="I46" i="6"/>
  <c r="H47" i="5"/>
  <c r="D47" i="5"/>
  <c r="C47" i="5"/>
  <c r="E47" i="5" s="1"/>
  <c r="B47" i="5"/>
  <c r="A51" i="6"/>
  <c r="B51" i="6" s="1"/>
  <c r="A50" i="5"/>
  <c r="A61" i="6"/>
  <c r="B61" i="6" s="1"/>
  <c r="B2" i="8"/>
  <c r="C2" i="8"/>
  <c r="D2" i="5"/>
  <c r="C2" i="5"/>
  <c r="E2" i="5" s="1"/>
  <c r="B2" i="5"/>
  <c r="H2" i="5"/>
  <c r="A6" i="6"/>
  <c r="B6" i="6" s="1"/>
  <c r="A5" i="5"/>
  <c r="I9" i="6"/>
  <c r="H10" i="5"/>
  <c r="D10" i="5"/>
  <c r="C10" i="5"/>
  <c r="E10" i="5" s="1"/>
  <c r="B10" i="5"/>
  <c r="A14" i="6"/>
  <c r="B14" i="6" s="1"/>
  <c r="A13" i="5"/>
  <c r="I17" i="6"/>
  <c r="D18" i="5"/>
  <c r="C18" i="5"/>
  <c r="E18" i="5" s="1"/>
  <c r="B18" i="5"/>
  <c r="H18" i="5"/>
  <c r="A22" i="6"/>
  <c r="B22" i="6" s="1"/>
  <c r="A21" i="5"/>
  <c r="I25" i="6"/>
  <c r="D26" i="5"/>
  <c r="C26" i="5"/>
  <c r="E26" i="5" s="1"/>
  <c r="B26" i="5"/>
  <c r="H26" i="5"/>
  <c r="A30" i="6"/>
  <c r="B30" i="6" s="1"/>
  <c r="A29" i="5"/>
  <c r="I33" i="6"/>
  <c r="H34" i="5"/>
  <c r="D34" i="5"/>
  <c r="C34" i="5"/>
  <c r="E34" i="5" s="1"/>
  <c r="B34" i="5"/>
  <c r="C40" i="6"/>
  <c r="D40" i="6" s="1"/>
  <c r="D52" i="5"/>
  <c r="H52" i="5"/>
  <c r="C52" i="5"/>
  <c r="E52" i="5" s="1"/>
  <c r="B52" i="5"/>
  <c r="C63" i="6"/>
  <c r="D63" i="6" s="1"/>
  <c r="H75" i="5"/>
  <c r="C75" i="5"/>
  <c r="E75" i="5" s="1"/>
  <c r="B75" i="5"/>
  <c r="D75" i="5"/>
  <c r="C81" i="6"/>
  <c r="D81" i="6" s="1"/>
  <c r="A84" i="6"/>
  <c r="B84" i="6" s="1"/>
  <c r="A83" i="5"/>
  <c r="I92" i="6"/>
  <c r="C99" i="6"/>
  <c r="D99" i="6" s="1"/>
  <c r="C104" i="6"/>
  <c r="D104" i="6" s="1"/>
  <c r="I125" i="6"/>
  <c r="C65" i="5"/>
  <c r="E65" i="5" s="1"/>
  <c r="I57" i="6"/>
  <c r="A95" i="6"/>
  <c r="B95" i="6" s="1"/>
  <c r="A94" i="5"/>
  <c r="A11" i="5"/>
  <c r="A12" i="6"/>
  <c r="B12" i="6" s="1"/>
  <c r="I31" i="6"/>
  <c r="A100" i="6"/>
  <c r="B100" i="6" s="1"/>
  <c r="A99" i="5"/>
  <c r="L135" i="6"/>
  <c r="I20" i="6"/>
  <c r="A33" i="6"/>
  <c r="B33" i="6" s="1"/>
  <c r="A32" i="5"/>
  <c r="C71" i="6"/>
  <c r="D71" i="6" s="1"/>
  <c r="A125" i="6"/>
  <c r="B125" i="6" s="1"/>
  <c r="C11" i="6"/>
  <c r="D11" i="6" s="1"/>
  <c r="C19" i="6"/>
  <c r="D19" i="6" s="1"/>
  <c r="C35" i="6"/>
  <c r="D35" i="6" s="1"/>
  <c r="I41" i="6"/>
  <c r="C53" i="6"/>
  <c r="D53" i="6" s="1"/>
  <c r="C8" i="6"/>
  <c r="D8" i="6" s="1"/>
  <c r="P10" i="5"/>
  <c r="C16" i="6"/>
  <c r="D16" i="6" s="1"/>
  <c r="C24" i="6"/>
  <c r="D24" i="6" s="1"/>
  <c r="C32" i="6"/>
  <c r="D32" i="6" s="1"/>
  <c r="I38" i="6"/>
  <c r="C45" i="6"/>
  <c r="D45" i="6" s="1"/>
  <c r="A48" i="6"/>
  <c r="B48" i="6" s="1"/>
  <c r="I51" i="6"/>
  <c r="I61" i="6"/>
  <c r="A66" i="6"/>
  <c r="B66" i="6" s="1"/>
  <c r="A65" i="5"/>
  <c r="C68" i="6"/>
  <c r="D68" i="6" s="1"/>
  <c r="A71" i="6"/>
  <c r="B71" i="6" s="1"/>
  <c r="A70" i="5"/>
  <c r="I74" i="6"/>
  <c r="I79" i="6"/>
  <c r="D80" i="5"/>
  <c r="C80" i="5"/>
  <c r="E80" i="5" s="1"/>
  <c r="B80" i="5"/>
  <c r="H80" i="5"/>
  <c r="H85" i="5"/>
  <c r="D85" i="5"/>
  <c r="C85" i="5"/>
  <c r="E85" i="5" s="1"/>
  <c r="B85" i="5"/>
  <c r="A88" i="5"/>
  <c r="A89" i="6"/>
  <c r="B89" i="6" s="1"/>
  <c r="A93" i="5"/>
  <c r="A94" i="6"/>
  <c r="B94" i="6" s="1"/>
  <c r="I97" i="6"/>
  <c r="H98" i="5"/>
  <c r="D98" i="5"/>
  <c r="B98" i="5"/>
  <c r="I102" i="6"/>
  <c r="D103" i="5"/>
  <c r="C103" i="5"/>
  <c r="E103" i="5" s="1"/>
  <c r="B103" i="5"/>
  <c r="H103" i="5"/>
  <c r="A107" i="6"/>
  <c r="B107" i="6" s="1"/>
  <c r="A106" i="5"/>
  <c r="C109" i="6"/>
  <c r="D109" i="6" s="1"/>
  <c r="A112" i="6"/>
  <c r="B112" i="6" s="1"/>
  <c r="A111" i="5"/>
  <c r="I115" i="6"/>
  <c r="A117" i="6"/>
  <c r="B117" i="6" s="1"/>
  <c r="G116" i="6"/>
  <c r="I120" i="6"/>
  <c r="A127" i="6"/>
  <c r="B127" i="6" s="1"/>
  <c r="I130" i="6"/>
  <c r="G132" i="6"/>
  <c r="L132" i="6"/>
  <c r="I137" i="6"/>
  <c r="H30" i="5"/>
  <c r="C112" i="5"/>
  <c r="E112" i="5" s="1"/>
  <c r="A67" i="6"/>
  <c r="B67" i="6" s="1"/>
  <c r="A66" i="5"/>
  <c r="D86" i="5"/>
  <c r="C86" i="5"/>
  <c r="E86" i="5" s="1"/>
  <c r="H86" i="5"/>
  <c r="B86" i="5"/>
  <c r="A128" i="6"/>
  <c r="B128" i="6" s="1"/>
  <c r="A36" i="6"/>
  <c r="B36" i="6" s="1"/>
  <c r="G64" i="6"/>
  <c r="L64" i="6"/>
  <c r="P63" i="5"/>
  <c r="C120" i="6"/>
  <c r="D120" i="6" s="1"/>
  <c r="I12" i="6"/>
  <c r="H60" i="5"/>
  <c r="D60" i="5"/>
  <c r="B60" i="5"/>
  <c r="C39" i="5"/>
  <c r="E39" i="5" s="1"/>
  <c r="D39" i="5"/>
  <c r="B39" i="5"/>
  <c r="H39" i="5"/>
  <c r="A43" i="6"/>
  <c r="B43" i="6" s="1"/>
  <c r="A42" i="5"/>
  <c r="A53" i="6"/>
  <c r="B53" i="6" s="1"/>
  <c r="A52" i="5"/>
  <c r="P51" i="5"/>
  <c r="I56" i="6"/>
  <c r="H57" i="5"/>
  <c r="D57" i="5"/>
  <c r="B57" i="5"/>
  <c r="C57" i="5"/>
  <c r="E57" i="5" s="1"/>
  <c r="C62" i="5"/>
  <c r="E62" i="5" s="1"/>
  <c r="B62" i="5"/>
  <c r="D62" i="5"/>
  <c r="H62" i="5"/>
  <c r="D2" i="8"/>
  <c r="A3" i="6"/>
  <c r="B3" i="6" s="1"/>
  <c r="F2" i="3"/>
  <c r="E2" i="3" s="1"/>
  <c r="I6" i="6"/>
  <c r="D7" i="5"/>
  <c r="C7" i="5"/>
  <c r="E7" i="5" s="1"/>
  <c r="B7" i="5"/>
  <c r="H7" i="5"/>
  <c r="A11" i="6"/>
  <c r="B11" i="6" s="1"/>
  <c r="A10" i="5"/>
  <c r="I14" i="6"/>
  <c r="D15" i="5"/>
  <c r="C15" i="5"/>
  <c r="E15" i="5" s="1"/>
  <c r="H15" i="5"/>
  <c r="A18" i="5"/>
  <c r="A19" i="6"/>
  <c r="B19" i="6" s="1"/>
  <c r="I22" i="6"/>
  <c r="B23" i="5"/>
  <c r="H23" i="5"/>
  <c r="A27" i="6"/>
  <c r="B27" i="6" s="1"/>
  <c r="A26" i="5"/>
  <c r="I30" i="6"/>
  <c r="H31" i="5"/>
  <c r="D31" i="5"/>
  <c r="C31" i="5"/>
  <c r="E31" i="5" s="1"/>
  <c r="B31" i="5"/>
  <c r="A35" i="6"/>
  <c r="B35" i="6" s="1"/>
  <c r="A34" i="5"/>
  <c r="H44" i="5"/>
  <c r="C44" i="5"/>
  <c r="E44" i="5" s="1"/>
  <c r="B44" i="5"/>
  <c r="C55" i="6"/>
  <c r="D55" i="6" s="1"/>
  <c r="H67" i="5"/>
  <c r="C67" i="5"/>
  <c r="E67" i="5" s="1"/>
  <c r="B67" i="5"/>
  <c r="C73" i="6"/>
  <c r="D73" i="6" s="1"/>
  <c r="A76" i="6"/>
  <c r="B76" i="6" s="1"/>
  <c r="A75" i="5"/>
  <c r="C78" i="6"/>
  <c r="D78" i="6" s="1"/>
  <c r="I84" i="6"/>
  <c r="C91" i="6"/>
  <c r="D91" i="6" s="1"/>
  <c r="C96" i="6"/>
  <c r="D96" i="6" s="1"/>
  <c r="B108" i="5"/>
  <c r="D108" i="5"/>
  <c r="C108" i="5"/>
  <c r="E108" i="5" s="1"/>
  <c r="C129" i="6"/>
  <c r="D129" i="6" s="1"/>
  <c r="A132" i="6"/>
  <c r="B132" i="6" s="1"/>
  <c r="C141" i="6"/>
  <c r="D141" i="6" s="1"/>
  <c r="B61" i="5"/>
  <c r="C25" i="6"/>
  <c r="D25" i="6" s="1"/>
  <c r="C33" i="6"/>
  <c r="D33" i="6" s="1"/>
  <c r="A77" i="6"/>
  <c r="B77" i="6" s="1"/>
  <c r="A76" i="5"/>
  <c r="L76" i="6"/>
  <c r="C92" i="6"/>
  <c r="D92" i="6" s="1"/>
  <c r="A113" i="6"/>
  <c r="B113" i="6" s="1"/>
  <c r="A112" i="5"/>
  <c r="I7" i="6"/>
  <c r="G59" i="6"/>
  <c r="C91" i="5"/>
  <c r="E91" i="5" s="1"/>
  <c r="B91" i="5"/>
  <c r="H91" i="5"/>
  <c r="D33" i="5"/>
  <c r="I4" i="6"/>
  <c r="C17" i="6"/>
  <c r="D17" i="6" s="1"/>
  <c r="A49" i="6"/>
  <c r="B49" i="6" s="1"/>
  <c r="A48" i="5"/>
  <c r="A54" i="6"/>
  <c r="B54" i="6" s="1"/>
  <c r="A53" i="5"/>
  <c r="A72" i="6"/>
  <c r="B72" i="6" s="1"/>
  <c r="A71" i="5"/>
  <c r="I138" i="6"/>
  <c r="A4" i="6"/>
  <c r="B4" i="6" s="1"/>
  <c r="D24" i="5"/>
  <c r="C24" i="5"/>
  <c r="E24" i="5" s="1"/>
  <c r="B24" i="5"/>
  <c r="C38" i="6"/>
  <c r="D38" i="6" s="1"/>
  <c r="D68" i="5"/>
  <c r="C68" i="5"/>
  <c r="E68" i="5" s="1"/>
  <c r="B68" i="5"/>
  <c r="H68" i="5"/>
  <c r="C79" i="6"/>
  <c r="D79" i="6" s="1"/>
  <c r="L87" i="6"/>
  <c r="C97" i="6"/>
  <c r="D97" i="6" s="1"/>
  <c r="C102" i="6"/>
  <c r="D102" i="6" s="1"/>
  <c r="C115" i="6"/>
  <c r="D115" i="6" s="1"/>
  <c r="D13" i="5"/>
  <c r="H13" i="5"/>
  <c r="G38" i="6"/>
  <c r="P37" i="5"/>
  <c r="L38" i="6"/>
  <c r="A92" i="6"/>
  <c r="B92" i="6" s="1"/>
  <c r="A91" i="5"/>
  <c r="E2" i="8"/>
  <c r="I2" i="3"/>
  <c r="H2" i="3" s="1"/>
  <c r="C5" i="6"/>
  <c r="D5" i="6" s="1"/>
  <c r="L16" i="6"/>
  <c r="G16" i="6"/>
  <c r="C21" i="6"/>
  <c r="D21" i="6" s="1"/>
  <c r="L24" i="6"/>
  <c r="G24" i="6"/>
  <c r="P23" i="5"/>
  <c r="C29" i="6"/>
  <c r="D29" i="6" s="1"/>
  <c r="G32" i="6"/>
  <c r="C37" i="6"/>
  <c r="D37" i="6" s="1"/>
  <c r="I43" i="6"/>
  <c r="A45" i="6"/>
  <c r="B45" i="6" s="1"/>
  <c r="P43" i="5"/>
  <c r="I48" i="6"/>
  <c r="I53" i="6"/>
  <c r="D54" i="5"/>
  <c r="C54" i="5"/>
  <c r="E54" i="5" s="1"/>
  <c r="H54" i="5"/>
  <c r="B54" i="5"/>
  <c r="A58" i="6"/>
  <c r="B58" i="6" s="1"/>
  <c r="A57" i="5"/>
  <c r="A62" i="5"/>
  <c r="A63" i="6"/>
  <c r="B63" i="6" s="1"/>
  <c r="G68" i="6"/>
  <c r="I71" i="6"/>
  <c r="H72" i="5"/>
  <c r="D72" i="5"/>
  <c r="B72" i="5"/>
  <c r="C72" i="5"/>
  <c r="E72" i="5" s="1"/>
  <c r="A81" i="6"/>
  <c r="B81" i="6" s="1"/>
  <c r="A80" i="5"/>
  <c r="A86" i="6"/>
  <c r="B86" i="6" s="1"/>
  <c r="A85" i="5"/>
  <c r="I89" i="6"/>
  <c r="B90" i="5"/>
  <c r="H90" i="5"/>
  <c r="D90" i="5"/>
  <c r="C90" i="5"/>
  <c r="E90" i="5" s="1"/>
  <c r="I94" i="6"/>
  <c r="A99" i="6"/>
  <c r="B99" i="6" s="1"/>
  <c r="A98" i="5"/>
  <c r="C101" i="6"/>
  <c r="D101" i="6" s="1"/>
  <c r="A104" i="6"/>
  <c r="B104" i="6" s="1"/>
  <c r="A103" i="5"/>
  <c r="I107" i="6"/>
  <c r="A109" i="6"/>
  <c r="B109" i="6" s="1"/>
  <c r="A108" i="5"/>
  <c r="L108" i="6"/>
  <c r="I112" i="6"/>
  <c r="H113" i="5"/>
  <c r="D113" i="5"/>
  <c r="C113" i="5"/>
  <c r="E113" i="5" s="1"/>
  <c r="B113" i="5"/>
  <c r="I117" i="6"/>
  <c r="A122" i="6"/>
  <c r="B122" i="6" s="1"/>
  <c r="C124" i="6"/>
  <c r="D124" i="6" s="1"/>
  <c r="I127" i="6"/>
  <c r="A134" i="6"/>
  <c r="B134" i="6" s="1"/>
  <c r="C136" i="6"/>
  <c r="D136" i="6" s="1"/>
  <c r="A139" i="6"/>
  <c r="B139" i="6" s="1"/>
  <c r="A35" i="5"/>
  <c r="A44" i="5"/>
  <c r="G8" i="6"/>
  <c r="F2" i="8"/>
  <c r="I3" i="6"/>
  <c r="D4" i="5"/>
  <c r="C4" i="5"/>
  <c r="E4" i="5" s="1"/>
  <c r="B4" i="5"/>
  <c r="H4" i="5"/>
  <c r="A8" i="6"/>
  <c r="B8" i="6" s="1"/>
  <c r="A7" i="5"/>
  <c r="I11" i="6"/>
  <c r="D12" i="5"/>
  <c r="H12" i="5"/>
  <c r="C12" i="5"/>
  <c r="E12" i="5" s="1"/>
  <c r="A16" i="6"/>
  <c r="B16" i="6" s="1"/>
  <c r="I19" i="6"/>
  <c r="D20" i="5"/>
  <c r="C20" i="5"/>
  <c r="E20" i="5" s="1"/>
  <c r="B20" i="5"/>
  <c r="A24" i="6"/>
  <c r="B24" i="6" s="1"/>
  <c r="A23" i="5"/>
  <c r="I27" i="6"/>
  <c r="H28" i="5"/>
  <c r="D28" i="5"/>
  <c r="C28" i="5"/>
  <c r="E28" i="5" s="1"/>
  <c r="B28" i="5"/>
  <c r="A32" i="6"/>
  <c r="B32" i="6" s="1"/>
  <c r="A31" i="5"/>
  <c r="I35" i="6"/>
  <c r="D36" i="5"/>
  <c r="C36" i="5"/>
  <c r="E36" i="5" s="1"/>
  <c r="B36" i="5"/>
  <c r="H36" i="5"/>
  <c r="C47" i="6"/>
  <c r="D47" i="6" s="1"/>
  <c r="G50" i="6"/>
  <c r="L50" i="6"/>
  <c r="P49" i="5"/>
  <c r="C59" i="5"/>
  <c r="E59" i="5" s="1"/>
  <c r="B59" i="5"/>
  <c r="H59" i="5"/>
  <c r="D59" i="5"/>
  <c r="C65" i="6"/>
  <c r="D65" i="6" s="1"/>
  <c r="A68" i="6"/>
  <c r="B68" i="6" s="1"/>
  <c r="A67" i="5"/>
  <c r="C70" i="6"/>
  <c r="D70" i="6" s="1"/>
  <c r="G73" i="6"/>
  <c r="L73" i="6"/>
  <c r="P72" i="5"/>
  <c r="I76" i="6"/>
  <c r="C83" i="6"/>
  <c r="D83" i="6" s="1"/>
  <c r="C88" i="6"/>
  <c r="D88" i="6" s="1"/>
  <c r="D100" i="5"/>
  <c r="C100" i="5"/>
  <c r="E100" i="5" s="1"/>
  <c r="B100" i="5"/>
  <c r="H100" i="5"/>
  <c r="C111" i="6"/>
  <c r="D111" i="6" s="1"/>
  <c r="G114" i="6"/>
  <c r="P113" i="5"/>
  <c r="L114" i="6"/>
  <c r="L118" i="6"/>
  <c r="L129" i="6"/>
  <c r="G129" i="6"/>
  <c r="I132" i="6"/>
  <c r="L141" i="6"/>
  <c r="B15" i="5"/>
  <c r="C19" i="5"/>
  <c r="E19" i="5" s="1"/>
  <c r="C23" i="5"/>
  <c r="E23" i="5" s="1"/>
  <c r="B35" i="5"/>
  <c r="D44" i="5"/>
  <c r="I121" i="6"/>
  <c r="C8" i="5"/>
  <c r="E8" i="5" s="1"/>
  <c r="B8" i="5"/>
  <c r="H8" i="5"/>
  <c r="D8" i="5"/>
  <c r="H16" i="5"/>
  <c r="C16" i="5"/>
  <c r="E16" i="5" s="1"/>
  <c r="D16" i="5"/>
  <c r="B16" i="5"/>
  <c r="P40" i="5"/>
  <c r="L41" i="6"/>
  <c r="C56" i="6"/>
  <c r="D56" i="6" s="1"/>
  <c r="I108" i="6"/>
  <c r="C125" i="6"/>
  <c r="D125" i="6" s="1"/>
  <c r="I133" i="6"/>
  <c r="D5" i="5"/>
  <c r="C5" i="5"/>
  <c r="E5" i="5" s="1"/>
  <c r="B5" i="5"/>
  <c r="H5" i="5"/>
  <c r="A17" i="6"/>
  <c r="B17" i="6" s="1"/>
  <c r="A16" i="5"/>
  <c r="I28" i="6"/>
  <c r="L51" i="6"/>
  <c r="G51" i="6"/>
  <c r="P50" i="5"/>
  <c r="L74" i="6"/>
  <c r="G74" i="6"/>
  <c r="P73" i="5"/>
  <c r="D83" i="5"/>
  <c r="C83" i="5"/>
  <c r="E83" i="5" s="1"/>
  <c r="B83" i="5"/>
  <c r="H83" i="5"/>
  <c r="L115" i="6"/>
  <c r="G115" i="6"/>
  <c r="C13" i="6"/>
  <c r="D13" i="6" s="1"/>
  <c r="A39" i="5"/>
  <c r="A40" i="6"/>
  <c r="B40" i="6" s="1"/>
  <c r="H49" i="5"/>
  <c r="D49" i="5"/>
  <c r="B49" i="5"/>
  <c r="C49" i="5"/>
  <c r="E49" i="5" s="1"/>
  <c r="C60" i="6"/>
  <c r="D60" i="6" s="1"/>
  <c r="I66" i="6"/>
  <c r="D77" i="5"/>
  <c r="C77" i="5"/>
  <c r="E77" i="5" s="1"/>
  <c r="B77" i="5"/>
  <c r="H77" i="5"/>
  <c r="H95" i="5"/>
  <c r="D95" i="5"/>
  <c r="B95" i="5"/>
  <c r="C2" i="6"/>
  <c r="D2" i="6" s="1"/>
  <c r="P2" i="5"/>
  <c r="C10" i="6"/>
  <c r="D10" i="6" s="1"/>
  <c r="L12" i="6"/>
  <c r="C18" i="6"/>
  <c r="D18" i="6" s="1"/>
  <c r="L20" i="6"/>
  <c r="C26" i="6"/>
  <c r="D26" i="6" s="1"/>
  <c r="L28" i="6"/>
  <c r="C34" i="6"/>
  <c r="D34" i="6" s="1"/>
  <c r="A37" i="6"/>
  <c r="B37" i="6" s="1"/>
  <c r="A36" i="5"/>
  <c r="L36" i="6"/>
  <c r="I40" i="6"/>
  <c r="H41" i="5"/>
  <c r="D41" i="5"/>
  <c r="C41" i="5"/>
  <c r="E41" i="5" s="1"/>
  <c r="I45" i="6"/>
  <c r="H46" i="5"/>
  <c r="C46" i="5"/>
  <c r="E46" i="5" s="1"/>
  <c r="B46" i="5"/>
  <c r="D46" i="5"/>
  <c r="A50" i="6"/>
  <c r="B50" i="6" s="1"/>
  <c r="A49" i="5"/>
  <c r="C52" i="6"/>
  <c r="D52" i="6" s="1"/>
  <c r="A55" i="6"/>
  <c r="B55" i="6" s="1"/>
  <c r="A54" i="5"/>
  <c r="I58" i="6"/>
  <c r="L59" i="6"/>
  <c r="I63" i="6"/>
  <c r="D64" i="5"/>
  <c r="C64" i="5"/>
  <c r="E64" i="5" s="1"/>
  <c r="B64" i="5"/>
  <c r="H69" i="5"/>
  <c r="C69" i="5"/>
  <c r="E69" i="5" s="1"/>
  <c r="D69" i="5"/>
  <c r="B69" i="5"/>
  <c r="A73" i="6"/>
  <c r="B73" i="6" s="1"/>
  <c r="A72" i="5"/>
  <c r="A78" i="6"/>
  <c r="B78" i="6" s="1"/>
  <c r="A77" i="5"/>
  <c r="I81" i="6"/>
  <c r="H82" i="5"/>
  <c r="C82" i="5"/>
  <c r="E82" i="5" s="1"/>
  <c r="B82" i="5"/>
  <c r="D82" i="5"/>
  <c r="I86" i="6"/>
  <c r="C87" i="5"/>
  <c r="E87" i="5" s="1"/>
  <c r="D87" i="5"/>
  <c r="H87" i="5"/>
  <c r="B87" i="5"/>
  <c r="A91" i="6"/>
  <c r="B91" i="6" s="1"/>
  <c r="A90" i="5"/>
  <c r="C93" i="6"/>
  <c r="D93" i="6" s="1"/>
  <c r="A96" i="6"/>
  <c r="B96" i="6" s="1"/>
  <c r="A95" i="5"/>
  <c r="I99" i="6"/>
  <c r="A101" i="6"/>
  <c r="B101" i="6" s="1"/>
  <c r="A100" i="5"/>
  <c r="G100" i="6"/>
  <c r="I104" i="6"/>
  <c r="C105" i="5"/>
  <c r="E105" i="5" s="1"/>
  <c r="B105" i="5"/>
  <c r="H105" i="5"/>
  <c r="I109" i="6"/>
  <c r="C110" i="5"/>
  <c r="E110" i="5" s="1"/>
  <c r="D110" i="5"/>
  <c r="B110" i="5"/>
  <c r="H110" i="5"/>
  <c r="A114" i="6"/>
  <c r="B114" i="6" s="1"/>
  <c r="A113" i="5"/>
  <c r="C116" i="6"/>
  <c r="D116" i="6" s="1"/>
  <c r="A119" i="6"/>
  <c r="B119" i="6" s="1"/>
  <c r="I122" i="6"/>
  <c r="G123" i="6"/>
  <c r="C126" i="6"/>
  <c r="D126" i="6" s="1"/>
  <c r="A129" i="6"/>
  <c r="B129" i="6" s="1"/>
  <c r="I134" i="6"/>
  <c r="L136" i="6"/>
  <c r="G136" i="6"/>
  <c r="D23" i="5"/>
  <c r="P31" i="5"/>
  <c r="H48" i="5"/>
  <c r="A58" i="5"/>
  <c r="C81" i="5"/>
  <c r="E81" i="5" s="1"/>
  <c r="H108" i="5"/>
  <c r="C134" i="6"/>
  <c r="D134" i="6" s="1"/>
  <c r="C123" i="6"/>
  <c r="D123" i="6" s="1"/>
  <c r="C131" i="6"/>
  <c r="D131" i="6" s="1"/>
  <c r="C139" i="6"/>
  <c r="D139" i="6" s="1"/>
  <c r="I131" i="6"/>
  <c r="A136" i="6"/>
  <c r="B136" i="6" s="1"/>
  <c r="I139" i="6"/>
  <c r="C42" i="6"/>
  <c r="D42" i="6" s="1"/>
  <c r="C50" i="6"/>
  <c r="D50" i="6" s="1"/>
  <c r="C58" i="6"/>
  <c r="D58" i="6" s="1"/>
  <c r="C66" i="6"/>
  <c r="D66" i="6" s="1"/>
  <c r="C74" i="6"/>
  <c r="D74" i="6" s="1"/>
  <c r="C82" i="6"/>
  <c r="D82" i="6" s="1"/>
  <c r="C90" i="6"/>
  <c r="D90" i="6" s="1"/>
  <c r="C98" i="6"/>
  <c r="D98" i="6" s="1"/>
  <c r="C106" i="6"/>
  <c r="D106" i="6" s="1"/>
  <c r="C114" i="6"/>
  <c r="D114" i="6" s="1"/>
  <c r="C122" i="6"/>
  <c r="D122" i="6" s="1"/>
  <c r="C130" i="6"/>
  <c r="D130" i="6" s="1"/>
  <c r="C138" i="6"/>
  <c r="D138" i="6" s="1"/>
  <c r="A133" i="6"/>
  <c r="B133" i="6" s="1"/>
  <c r="I136" i="6"/>
  <c r="A141" i="6"/>
  <c r="B141" i="6" s="1"/>
  <c r="A138" i="6"/>
  <c r="B138" i="6" s="1"/>
  <c r="I141" i="6"/>
  <c r="P95" i="5" l="1"/>
  <c r="G96" i="6"/>
  <c r="P99" i="5"/>
  <c r="G94" i="6"/>
  <c r="L100" i="6"/>
  <c r="L98" i="6"/>
  <c r="L112" i="6"/>
  <c r="L123" i="6"/>
  <c r="G15" i="6"/>
  <c r="G71" i="6"/>
  <c r="L103" i="6"/>
  <c r="P104" i="5"/>
  <c r="L83" i="6"/>
  <c r="P13" i="5"/>
  <c r="L116" i="6"/>
  <c r="P48" i="5"/>
  <c r="G133" i="6"/>
  <c r="G138" i="6"/>
  <c r="G49" i="6"/>
  <c r="L133" i="6"/>
  <c r="P26" i="5"/>
  <c r="G76" i="6"/>
  <c r="G27" i="6"/>
  <c r="P90" i="5"/>
  <c r="L35" i="6"/>
  <c r="G43" i="6"/>
  <c r="L39" i="6"/>
  <c r="L127" i="6"/>
  <c r="L26" i="6"/>
  <c r="L4" i="6"/>
  <c r="G91" i="6"/>
  <c r="P58" i="5"/>
  <c r="L89" i="6"/>
  <c r="L139" i="6"/>
  <c r="P75" i="5"/>
  <c r="L11" i="6"/>
  <c r="P88" i="5"/>
  <c r="G108" i="6"/>
  <c r="P86" i="5"/>
  <c r="L27" i="6"/>
  <c r="G11" i="6"/>
  <c r="L107" i="6"/>
  <c r="G86" i="6"/>
  <c r="P81" i="5"/>
  <c r="L32" i="6"/>
  <c r="G118" i="6"/>
  <c r="L56" i="6"/>
  <c r="G18" i="6"/>
  <c r="G82" i="6"/>
  <c r="P14" i="5"/>
  <c r="L3" i="6"/>
  <c r="L82" i="6"/>
  <c r="L15" i="6"/>
  <c r="L43" i="6"/>
  <c r="L102" i="6"/>
  <c r="G97" i="6"/>
  <c r="P33" i="5"/>
  <c r="G19" i="6"/>
  <c r="P105" i="5"/>
  <c r="P110" i="5"/>
  <c r="P70" i="5"/>
  <c r="P107" i="5"/>
  <c r="G35" i="6"/>
  <c r="P77" i="5"/>
  <c r="L78" i="6"/>
  <c r="L19" i="6"/>
  <c r="G106" i="6"/>
  <c r="L111" i="6"/>
  <c r="G57" i="6"/>
  <c r="P18" i="5"/>
  <c r="G39" i="6"/>
  <c r="L68" i="6"/>
  <c r="L52" i="6"/>
  <c r="G78" i="6"/>
  <c r="P30" i="5"/>
  <c r="L106" i="6"/>
  <c r="G111" i="6"/>
  <c r="G67" i="6"/>
  <c r="G83" i="6"/>
  <c r="P80" i="5"/>
  <c r="L14" i="6"/>
  <c r="G14" i="6"/>
  <c r="P42" i="5"/>
  <c r="P24" i="5"/>
  <c r="L23" i="6"/>
  <c r="P101" i="5"/>
  <c r="G102" i="6"/>
  <c r="G52" i="6"/>
  <c r="L25" i="6"/>
  <c r="P96" i="5"/>
  <c r="L97" i="6"/>
  <c r="P34" i="5"/>
  <c r="P8" i="5"/>
  <c r="P7" i="5"/>
  <c r="G36" i="6"/>
  <c r="G3" i="6"/>
  <c r="L99" i="6"/>
  <c r="P3" i="5"/>
  <c r="P35" i="5"/>
  <c r="P29" i="5"/>
  <c r="G30" i="6"/>
  <c r="P27" i="5"/>
  <c r="L6" i="6"/>
  <c r="G4" i="6"/>
  <c r="P82" i="5"/>
  <c r="G40" i="6"/>
  <c r="L86" i="6"/>
  <c r="P5" i="5"/>
  <c r="G28" i="6"/>
  <c r="G20" i="6"/>
  <c r="L40" i="6"/>
  <c r="P11" i="5"/>
  <c r="P19" i="5"/>
  <c r="G44" i="6"/>
  <c r="G12" i="6"/>
  <c r="L44" i="6"/>
  <c r="P103" i="5"/>
  <c r="G23" i="6"/>
  <c r="P38" i="5"/>
  <c r="L8" i="6"/>
  <c r="P17" i="5"/>
  <c r="G139" i="6"/>
  <c r="P55" i="5"/>
  <c r="P9" i="5"/>
  <c r="G56" i="6"/>
  <c r="L18" i="6"/>
  <c r="L10" i="6"/>
  <c r="L9" i="6"/>
  <c r="G26" i="6"/>
  <c r="L2" i="6"/>
  <c r="G9" i="6"/>
  <c r="P57" i="5"/>
  <c r="L79" i="6"/>
  <c r="P78" i="5"/>
  <c r="P111" i="5"/>
  <c r="G112" i="6"/>
  <c r="P56" i="5"/>
  <c r="L57" i="6"/>
  <c r="P102" i="5"/>
  <c r="P106" i="5"/>
  <c r="G103" i="6"/>
  <c r="G107" i="6"/>
  <c r="P97" i="5"/>
  <c r="G98" i="6"/>
  <c r="L134" i="6"/>
  <c r="G134" i="6"/>
  <c r="L137" i="6"/>
  <c r="G137" i="6"/>
  <c r="L54" i="6"/>
  <c r="G54" i="6"/>
  <c r="P53" i="5"/>
  <c r="G124" i="6"/>
  <c r="L124" i="6"/>
  <c r="L29" i="6"/>
  <c r="P28" i="5"/>
  <c r="G29" i="6"/>
  <c r="G5" i="6"/>
  <c r="L5" i="6"/>
  <c r="P4" i="5"/>
  <c r="L95" i="6"/>
  <c r="G95" i="6"/>
  <c r="P94" i="5"/>
  <c r="L61" i="6"/>
  <c r="G61" i="6"/>
  <c r="P60" i="5"/>
  <c r="L72" i="6"/>
  <c r="G72" i="6"/>
  <c r="P71" i="5"/>
  <c r="L126" i="6"/>
  <c r="G126" i="6"/>
  <c r="L93" i="6"/>
  <c r="G93" i="6"/>
  <c r="P92" i="5"/>
  <c r="L109" i="6"/>
  <c r="G109" i="6"/>
  <c r="P108" i="5"/>
  <c r="G117" i="6"/>
  <c r="L117" i="6"/>
  <c r="L90" i="6"/>
  <c r="G90" i="6"/>
  <c r="P89" i="5"/>
  <c r="G21" i="6"/>
  <c r="L21" i="6"/>
  <c r="P20" i="5"/>
  <c r="L77" i="6"/>
  <c r="G77" i="6"/>
  <c r="P76" i="5"/>
  <c r="L7" i="6"/>
  <c r="G7" i="6"/>
  <c r="P6" i="5"/>
  <c r="L125" i="6"/>
  <c r="G125" i="6"/>
  <c r="L128" i="6"/>
  <c r="G128" i="6"/>
  <c r="G37" i="6"/>
  <c r="L37" i="6"/>
  <c r="P36" i="5"/>
  <c r="L55" i="6"/>
  <c r="P54" i="5"/>
  <c r="G55" i="6"/>
  <c r="G92" i="6"/>
  <c r="L92" i="6"/>
  <c r="P91" i="5"/>
  <c r="G69" i="6"/>
  <c r="P68" i="5"/>
  <c r="L69" i="6"/>
  <c r="G53" i="6"/>
  <c r="P52" i="5"/>
  <c r="L53" i="6"/>
  <c r="L101" i="6"/>
  <c r="G101" i="6"/>
  <c r="P100" i="5"/>
  <c r="L119" i="6"/>
  <c r="G119" i="6"/>
  <c r="L45" i="6"/>
  <c r="G45" i="6"/>
  <c r="P44" i="5"/>
  <c r="L33" i="6"/>
  <c r="P32" i="5"/>
  <c r="G33" i="6"/>
  <c r="L85" i="6"/>
  <c r="G85" i="6"/>
  <c r="P84" i="5"/>
  <c r="L17" i="6"/>
  <c r="G17" i="6"/>
  <c r="P16" i="5"/>
  <c r="G60" i="6"/>
  <c r="P59" i="5"/>
  <c r="L60" i="6"/>
  <c r="L13" i="6"/>
  <c r="G13" i="6"/>
  <c r="P12" i="5"/>
  <c r="G113" i="6"/>
  <c r="L113" i="6"/>
  <c r="P112" i="5"/>
</calcChain>
</file>

<file path=xl/sharedStrings.xml><?xml version="1.0" encoding="utf-8"?>
<sst xmlns="http://schemas.openxmlformats.org/spreadsheetml/2006/main" count="1041" uniqueCount="204">
  <si>
    <t>Spielnr.</t>
  </si>
  <si>
    <t>Datum Uhrzeit</t>
  </si>
  <si>
    <t>Heim</t>
  </si>
  <si>
    <t>Gast</t>
  </si>
  <si>
    <t>Halle</t>
  </si>
  <si>
    <t>KG</t>
  </si>
  <si>
    <t>KG Anzahl</t>
  </si>
  <si>
    <t>TVK U18w</t>
  </si>
  <si>
    <t>Theresianum Mainz</t>
  </si>
  <si>
    <t>TVK I</t>
  </si>
  <si>
    <t>BBV Landau</t>
  </si>
  <si>
    <t>TVK U12mix2</t>
  </si>
  <si>
    <t>TVK II</t>
  </si>
  <si>
    <t>TVK U14m</t>
  </si>
  <si>
    <t>TVK Damen</t>
  </si>
  <si>
    <t>TVK U16w</t>
  </si>
  <si>
    <t>TVK U12mix1</t>
  </si>
  <si>
    <t>Staatl. Gymnasium Nieder-Olm</t>
  </si>
  <si>
    <t>TVK U18m</t>
  </si>
  <si>
    <t>TVK U16m</t>
  </si>
  <si>
    <t>SG TSG Deidesheim/NW-Haardt</t>
  </si>
  <si>
    <t>Kurfürst-Ruprecht-Gymnasium</t>
  </si>
  <si>
    <t>TVK U16m2</t>
  </si>
  <si>
    <t>VT Zweibrücken</t>
  </si>
  <si>
    <t>Ignaz-Roth-Halle</t>
  </si>
  <si>
    <t>Kaiserslautern Thunderbolts e.V.</t>
  </si>
  <si>
    <t>Regionale Schule</t>
  </si>
  <si>
    <t>TVK U14w</t>
  </si>
  <si>
    <t>SG Towers Speyer/Schifferstadt</t>
  </si>
  <si>
    <t>VT Zweibrücken 2</t>
  </si>
  <si>
    <t>TG 1846 Worms</t>
  </si>
  <si>
    <t>TVK U12mix1/2</t>
  </si>
  <si>
    <t>TV 03 Ramstein</t>
  </si>
  <si>
    <t>Kaiserslautern Thunderbolts e.V. 1</t>
  </si>
  <si>
    <t>Carl-Zuckmayer-Schulzentrum Halle B</t>
  </si>
  <si>
    <t>ASC Theresianum Mainz 2</t>
  </si>
  <si>
    <t>SG Towers Speyer/Schifferstadt 2</t>
  </si>
  <si>
    <t>Grundschule im Vogelgesang</t>
  </si>
  <si>
    <t>Kaiserslautern Thunderbolts</t>
  </si>
  <si>
    <t>BBC Fastbreakers Rockenhausen</t>
  </si>
  <si>
    <t>SC Lerchenberg</t>
  </si>
  <si>
    <t>Eintracht Lambsheim e.V.</t>
  </si>
  <si>
    <t>TSG Maxdorf</t>
  </si>
  <si>
    <t>Waldsporthalle</t>
  </si>
  <si>
    <t>1. FC Kaiserslautern</t>
  </si>
  <si>
    <t>Hohenstaufengymnasium KL</t>
  </si>
  <si>
    <t>1. FC Kaiserslautern 2</t>
  </si>
  <si>
    <t>Kaiserslautern Thunderbolts e.V. 2</t>
  </si>
  <si>
    <t>TVD - Halle</t>
  </si>
  <si>
    <t>SG Ludwigshafen / Frankenthal</t>
  </si>
  <si>
    <t>Theodor-Heuss-Gymnasium</t>
  </si>
  <si>
    <t>SG Ludwigshafen/Frankenthal</t>
  </si>
  <si>
    <t>Robert Schuman IGS Frankenthal</t>
  </si>
  <si>
    <t>TV Bad Bergzabern</t>
  </si>
  <si>
    <t>Verbandsgemeindehalle</t>
  </si>
  <si>
    <t>SG Ludwigshafen/Frankenthal 2</t>
  </si>
  <si>
    <t>TV Clausen</t>
  </si>
  <si>
    <t>TSG Heidesheim 2</t>
  </si>
  <si>
    <t>Schulzentrum - Süd</t>
  </si>
  <si>
    <t>Reichswaldhalle</t>
  </si>
  <si>
    <t>Nibelungenschule</t>
  </si>
  <si>
    <t>Friedrich-Magn.-Schwerd Gym.</t>
  </si>
  <si>
    <t>Sporthalle West</t>
  </si>
  <si>
    <t>Karl-Wendel-Schule</t>
  </si>
  <si>
    <t>Gräfensteinhalle</t>
  </si>
  <si>
    <t>Zentrale Sporthalle Heidesheim</t>
  </si>
  <si>
    <t>Tag</t>
  </si>
  <si>
    <t>Datum</t>
  </si>
  <si>
    <t>Beginn</t>
  </si>
  <si>
    <t>Team</t>
  </si>
  <si>
    <t>Heim/Auswärts</t>
  </si>
  <si>
    <t>Kampfgericht</t>
  </si>
  <si>
    <t>_autoId</t>
  </si>
  <si>
    <t>Sortierung</t>
  </si>
  <si>
    <t>Spieltag</t>
  </si>
  <si>
    <t>Spiel-Datum</t>
  </si>
  <si>
    <t>1. Icon</t>
  </si>
  <si>
    <t>1. Name</t>
  </si>
  <si>
    <t>1. Tore</t>
  </si>
  <si>
    <t>2. Icon</t>
  </si>
  <si>
    <t>2. Name</t>
  </si>
  <si>
    <t>2. Tore</t>
  </si>
  <si>
    <t>Link (z.B. Spielbericht)</t>
  </si>
  <si>
    <t>_created</t>
  </si>
  <si>
    <t>_lastModified</t>
  </si>
  <si>
    <t>_user</t>
  </si>
  <si>
    <t>_deviceId</t>
  </si>
  <si>
    <t>Betreff</t>
  </si>
  <si>
    <t>Beginntam</t>
  </si>
  <si>
    <t>Beginntum</t>
  </si>
  <si>
    <t>Endetam</t>
  </si>
  <si>
    <t>Endetum</t>
  </si>
  <si>
    <t>GanztägigesEreignis</t>
  </si>
  <si>
    <t>ErinnerungEinAus</t>
  </si>
  <si>
    <t>Erinnerungam</t>
  </si>
  <si>
    <t>Erinnerungum</t>
  </si>
  <si>
    <t>Besprechungsplanung</t>
  </si>
  <si>
    <t>ErforderlicheTeilnehmer</t>
  </si>
  <si>
    <t>OptionaleTeilnehmer</t>
  </si>
  <si>
    <t>Besprechungsressourcen</t>
  </si>
  <si>
    <t>Abrechnungsinformationen</t>
  </si>
  <si>
    <t>Beschreibung</t>
  </si>
  <si>
    <t>Kategorien</t>
  </si>
  <si>
    <t>Ort</t>
  </si>
  <si>
    <t>Priorität</t>
  </si>
  <si>
    <t>Privat</t>
  </si>
  <si>
    <t>Reisekilometer</t>
  </si>
  <si>
    <t>Vertraulichkeit</t>
  </si>
  <si>
    <t>Zeitspannezeigenals</t>
  </si>
  <si>
    <t>Normal</t>
  </si>
  <si>
    <t>NORMAL</t>
  </si>
  <si>
    <t>Termintitel</t>
  </si>
  <si>
    <t>Untertitel</t>
  </si>
  <si>
    <t>Start Datum/Termin</t>
  </si>
  <si>
    <t>End Datum/Termin</t>
  </si>
  <si>
    <t>Icon</t>
  </si>
  <si>
    <t>Bild</t>
  </si>
  <si>
    <t>Link für weitere Details</t>
  </si>
  <si>
    <t>Adresse</t>
  </si>
  <si>
    <t>Anmeldefunktion</t>
  </si>
  <si>
    <t>Ganztagstermin</t>
  </si>
  <si>
    <t>Kategoriekürzel</t>
  </si>
  <si>
    <t>Max. Teilnehmer</t>
  </si>
  <si>
    <t>Rollensichtbarkeit</t>
  </si>
  <si>
    <t>https://cdn.appack.de/TVK-Basketball/images/TVKBB_Logo.png</t>
  </si>
  <si>
    <t>https://cdn.appack.de/TVK-Basketball/images/IMG_8798.jpg</t>
  </si>
  <si>
    <t>Match Day</t>
  </si>
  <si>
    <t>Zeit</t>
  </si>
  <si>
    <t>Court</t>
  </si>
  <si>
    <t>1. Herrenmannschaft</t>
  </si>
  <si>
    <t>TVK1</t>
  </si>
  <si>
    <t>2. Herrenmannschaft</t>
  </si>
  <si>
    <t>TVK2</t>
  </si>
  <si>
    <t>TVK III</t>
  </si>
  <si>
    <t>3. Herrenmannschaft</t>
  </si>
  <si>
    <t>TVK3</t>
  </si>
  <si>
    <t>1. Damenmannschaft</t>
  </si>
  <si>
    <t>TVK-Damen</t>
  </si>
  <si>
    <t>TVK U10</t>
  </si>
  <si>
    <t>TVK U10 weiblich/männlich</t>
  </si>
  <si>
    <t>U10</t>
  </si>
  <si>
    <t>TVK U12</t>
  </si>
  <si>
    <t>TVK U12 weiblich/männlich</t>
  </si>
  <si>
    <t>U12</t>
  </si>
  <si>
    <t>TVK U14 männlich</t>
  </si>
  <si>
    <t>U14m</t>
  </si>
  <si>
    <t>TVK U16 männlich</t>
  </si>
  <si>
    <t>U16m</t>
  </si>
  <si>
    <t>TVK U16 weiblich</t>
  </si>
  <si>
    <t>U16w</t>
  </si>
  <si>
    <t>TVK U19m</t>
  </si>
  <si>
    <t>TVK U19 männlich</t>
  </si>
  <si>
    <t>U19m</t>
  </si>
  <si>
    <t>TVK U19w</t>
  </si>
  <si>
    <t>TVK U19 weiblich</t>
  </si>
  <si>
    <t>U19w</t>
  </si>
  <si>
    <t>TVK U15m</t>
  </si>
  <si>
    <t>TVK U15 männlich</t>
  </si>
  <si>
    <t>U15m</t>
  </si>
  <si>
    <t>TVK U17m</t>
  </si>
  <si>
    <t>TVK U17 männlich</t>
  </si>
  <si>
    <t>U17m</t>
  </si>
  <si>
    <t>TVK U18 männlich</t>
  </si>
  <si>
    <t>U18m</t>
  </si>
  <si>
    <t>TVK U20m</t>
  </si>
  <si>
    <t>TVK U20 männlich</t>
  </si>
  <si>
    <t>U20m</t>
  </si>
  <si>
    <t>TVK U14 weiblich</t>
  </si>
  <si>
    <t>U14w</t>
  </si>
  <si>
    <t>TVK U20w</t>
  </si>
  <si>
    <t>TVK U20 weiblich</t>
  </si>
  <si>
    <t>U20w</t>
  </si>
  <si>
    <t>TVK Ü35m</t>
  </si>
  <si>
    <t>Ü35m</t>
  </si>
  <si>
    <t>TVK U18 weiblich</t>
  </si>
  <si>
    <t>U18w</t>
  </si>
  <si>
    <t>TVK U13m</t>
  </si>
  <si>
    <t>TVK U13 männlich</t>
  </si>
  <si>
    <t>U13m</t>
  </si>
  <si>
    <t>BVP-Pokal TVK I</t>
  </si>
  <si>
    <t>BVP-Pokal</t>
  </si>
  <si>
    <t>BVP-Pokal TVK Damen</t>
  </si>
  <si>
    <t>TVK Ü40m</t>
  </si>
  <si>
    <t>Ü40m</t>
  </si>
  <si>
    <t>U12mix1</t>
  </si>
  <si>
    <t>TVK U15w</t>
  </si>
  <si>
    <t>U15w</t>
  </si>
  <si>
    <t>TVK U16 männlich 2</t>
  </si>
  <si>
    <t>U16m2</t>
  </si>
  <si>
    <t>TVK U12 weiblich/männlich 2</t>
  </si>
  <si>
    <t>U12mix2</t>
  </si>
  <si>
    <t>Donnersberghalle</t>
  </si>
  <si>
    <t>Barbarossahalle Kaiserslautern</t>
  </si>
  <si>
    <t>DJK Nieder-Olm</t>
  </si>
  <si>
    <t>BBC Mehlingen</t>
  </si>
  <si>
    <t>IGS Halle Enkenbach-Alsenborn</t>
  </si>
  <si>
    <t>SG Towers Speyer/Schifferstadt 1</t>
  </si>
  <si>
    <t>SG TV Dürkheim-BB-Int. Speyer 1</t>
  </si>
  <si>
    <t>Siedlungsschule (hinter PSD Bank Halle)</t>
  </si>
  <si>
    <t>SG TV Dürkheim-BB-Int. Speyer 2</t>
  </si>
  <si>
    <t>TSG Maxdorf 2</t>
  </si>
  <si>
    <t>SG 1. FC Kaiserslautern/BBC Mehlingen</t>
  </si>
  <si>
    <t>Hofenfelsgymnasium</t>
  </si>
  <si>
    <t>1. FC Kaiserslautern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</si>
</sst>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dd/mm/yy\ hh:mm"/>
    <numFmt numFmtId="165" formatCode="ddd/"/>
    <numFmt numFmtId="166" formatCode="h:mm:ss;@"/>
    <numFmt numFmtId="167" formatCode="[$-F400]h:mm:ss\ AM/PM"/>
    <numFmt numFmtId="168" formatCode="dddd"/>
    <numFmt numFmtId="169" formatCode="yyyy\/mm\/dd"/>
    <numFmt numFmtId="170" formatCode="h:mm;@"/>
  </numFmts>
  <fonts count="8" x14ac:knownFonts="1">
    <font>
      <sz val="10"/>
      <name val="Arial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Border="1"/>
    <xf numFmtId="164" fontId="0" fillId="0" borderId="0" xfId="0" applyNumberFormat="1"/>
    <xf numFmtId="0" fontId="1" fillId="0" borderId="0" xfId="0" applyFont="1" applyBorder="1"/>
    <xf numFmtId="0" fontId="0" fillId="0" borderId="0" xfId="0" applyFont="1" applyBorder="1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1" fillId="0" borderId="0" xfId="0" applyFont="1"/>
    <xf numFmtId="0" fontId="0" fillId="0" borderId="0" xfId="0"/>
    <xf numFmtId="14" fontId="0" fillId="0" borderId="0" xfId="0" applyNumberFormat="1" applyBorder="1"/>
    <xf numFmtId="164" fontId="0" fillId="0" borderId="0" xfId="0" applyNumberFormat="1" applyBorder="1"/>
    <xf numFmtId="0" fontId="3" fillId="0" borderId="0" xfId="0" applyFont="1" applyAlignment="1">
      <alignment horizontal="right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4" fontId="5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0" fillId="0" borderId="0" xfId="0" applyFont="1"/>
    <xf numFmtId="165" fontId="0" fillId="0" borderId="0" xfId="0" applyNumberFormat="1"/>
    <xf numFmtId="167" fontId="0" fillId="0" borderId="0" xfId="0" applyNumberFormat="1"/>
    <xf numFmtId="167" fontId="0" fillId="0" borderId="0" xfId="0" applyNumberFormat="1" applyFont="1"/>
    <xf numFmtId="14" fontId="0" fillId="0" borderId="0" xfId="0" applyNumberFormat="1"/>
    <xf numFmtId="0" fontId="0" fillId="0" borderId="0" xfId="0"/>
    <xf numFmtId="0" fontId="1" fillId="0" borderId="0" xfId="1" applyFont="1"/>
    <xf numFmtId="168" fontId="0" fillId="0" borderId="0" xfId="0" applyNumberFormat="1"/>
    <xf numFmtId="169" fontId="0" fillId="0" borderId="0" xfId="0" applyNumberFormat="1"/>
    <xf numFmtId="20" fontId="0" fillId="0" borderId="0" xfId="0" applyNumberFormat="1"/>
    <xf numFmtId="170" fontId="0" fillId="0" borderId="0" xfId="0" applyNumberFormat="1"/>
    <xf numFmtId="0" fontId="0" fillId="0" borderId="0" xfId="0" applyFont="1" applyFill="1" applyBorder="1"/>
    <xf numFmtId="0" fontId="7" fillId="0" borderId="0" xfId="0" applyFont="1" applyBorder="1"/>
    <xf numFmtId="0" fontId="1" fillId="0" borderId="0" xfId="0" applyFont="1" applyFill="1" applyBorder="1"/>
    <xf numFmtId="0" fontId="7" fillId="0" borderId="0" xfId="0" applyFont="1" applyFill="1" applyBorder="1"/>
    <xf numFmtId="164" fontId="1" fillId="2" borderId="0" xfId="0" applyNumberFormat="1" applyFont="1" applyFill="1"/>
    <xf numFmtId="0" fontId="0" fillId="2" borderId="0" xfId="0" applyFill="1" applyBorder="1"/>
    <xf numFmtId="0" fontId="0" fillId="0" borderId="0" xfId="0" applyFill="1" applyBorder="1"/>
  </cellXfs>
  <cellStyles count="2">
    <cellStyle name="Standard" xfId="0" builtinId="0"/>
    <cellStyle name="Standard 2" xfId="1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Drop Down 14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1:J105" totalsRowShown="0">
  <autoFilter ref="A1:J105"/>
  <sortState ref="A2:J113">
    <sortCondition ref="D1:D113"/>
  </sortState>
  <tableColumns count="10">
    <tableColumn id="1" name="Spielnr.">
      <calculatedColumnFormula>'DBB2025'!A2</calculatedColumnFormula>
    </tableColumn>
    <tableColumn id="2" name="Tag">
      <calculatedColumnFormula>'DBB2025'!C2</calculatedColumnFormula>
    </tableColumn>
    <tableColumn id="3" name="Datum">
      <calculatedColumnFormula>'DBB2025'!C2</calculatedColumnFormula>
    </tableColumn>
    <tableColumn id="4" name="Beginn">
      <calculatedColumnFormula>'DBB2025'!C2</calculatedColumnFormula>
    </tableColumn>
    <tableColumn id="5" name="Team">
      <calculatedColumnFormula>IF(LEFT(F2,3)="TVK",F2,G2)</calculatedColumnFormula>
    </tableColumn>
    <tableColumn id="6" name="Heim">
      <calculatedColumnFormula>'DBB2025'!D2</calculatedColumnFormula>
    </tableColumn>
    <tableColumn id="7" name="Gast">
      <calculatedColumnFormula>'DBB2025'!E2</calculatedColumnFormula>
    </tableColumn>
    <tableColumn id="8" name="Halle">
      <calculatedColumnFormula>'DBB2025'!F2</calculatedColumnFormula>
    </tableColumn>
    <tableColumn id="9" name="Heim/Auswärts">
      <calculatedColumnFormula>IF(LEFT(F2,3)="TVK","Heim","Auswärts")</calculatedColumnFormula>
    </tableColumn>
    <tableColumn id="10" name="Kampfgericht">
      <calculatedColumnFormula>IF('DBB2025'!G2=0,"",'DBB2025'!G2)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opLeftCell="A79" zoomScaleNormal="100" zoomScalePageLayoutView="90" workbookViewId="0">
      <selection activeCell="D96" sqref="D96"/>
    </sheetView>
  </sheetViews>
  <sheetFormatPr baseColWidth="10" defaultColWidth="11.42578125" defaultRowHeight="12.75" x14ac:dyDescent="0.2"/>
  <cols>
    <col min="1" max="2" width="11.42578125" style="1"/>
    <col min="3" max="3" width="26.7109375" style="2" customWidth="1"/>
    <col min="4" max="4" width="38.42578125" style="1" customWidth="1"/>
    <col min="5" max="5" width="35.42578125" style="1" customWidth="1"/>
    <col min="6" max="6" width="33.140625" style="1" customWidth="1"/>
    <col min="7" max="7" width="21.7109375" style="1" customWidth="1"/>
    <col min="8" max="8" width="14" style="1" customWidth="1"/>
    <col min="9" max="16384" width="11.42578125" style="1"/>
  </cols>
  <sheetData>
    <row r="1" spans="1:9" ht="15.75" customHeight="1" x14ac:dyDescent="0.2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I1" s="4" t="s">
        <v>6</v>
      </c>
    </row>
    <row r="2" spans="1:9" ht="15.75" customHeight="1" x14ac:dyDescent="0.2">
      <c r="A2" s="1">
        <v>2</v>
      </c>
      <c r="B2" s="1">
        <v>1</v>
      </c>
      <c r="C2" s="2">
        <v>45913.5</v>
      </c>
      <c r="D2" s="1" t="s">
        <v>10</v>
      </c>
      <c r="E2" s="1" t="s">
        <v>11</v>
      </c>
      <c r="F2" s="1" t="s">
        <v>62</v>
      </c>
      <c r="G2" s="4"/>
      <c r="H2" s="38" t="s">
        <v>9</v>
      </c>
      <c r="I2" s="1">
        <f t="shared" ref="I2:I14" si="0">COUNTIF($G$1:$G$135,H2)</f>
        <v>4</v>
      </c>
    </row>
    <row r="3" spans="1:9" ht="15.75" customHeight="1" x14ac:dyDescent="0.2">
      <c r="A3" s="1">
        <v>2</v>
      </c>
      <c r="B3" s="1">
        <v>1</v>
      </c>
      <c r="C3" s="5">
        <v>45913.583333333336</v>
      </c>
      <c r="D3" s="1" t="s">
        <v>10</v>
      </c>
      <c r="E3" s="1" t="s">
        <v>27</v>
      </c>
      <c r="F3" s="1" t="s">
        <v>62</v>
      </c>
      <c r="G3" s="4"/>
      <c r="H3" s="3" t="s">
        <v>12</v>
      </c>
      <c r="I3" s="1">
        <f t="shared" si="0"/>
        <v>3</v>
      </c>
    </row>
    <row r="4" spans="1:9" ht="15.75" customHeight="1" x14ac:dyDescent="0.2">
      <c r="A4" s="1">
        <v>1</v>
      </c>
      <c r="B4" s="1">
        <v>1</v>
      </c>
      <c r="C4" s="2">
        <v>45913.6875</v>
      </c>
      <c r="D4" s="1" t="s">
        <v>40</v>
      </c>
      <c r="E4" s="1" t="s">
        <v>9</v>
      </c>
      <c r="F4" s="1" t="s">
        <v>34</v>
      </c>
      <c r="G4" s="3"/>
      <c r="H4" s="3" t="s">
        <v>14</v>
      </c>
      <c r="I4" s="1">
        <f t="shared" si="0"/>
        <v>8</v>
      </c>
    </row>
    <row r="5" spans="1:9" ht="15.75" customHeight="1" x14ac:dyDescent="0.2">
      <c r="A5" s="1">
        <v>2</v>
      </c>
      <c r="B5" s="1">
        <v>1</v>
      </c>
      <c r="C5" s="2">
        <v>45914.5</v>
      </c>
      <c r="D5" s="1" t="s">
        <v>23</v>
      </c>
      <c r="E5" s="1" t="s">
        <v>13</v>
      </c>
      <c r="F5" s="1" t="s">
        <v>202</v>
      </c>
      <c r="H5" s="3" t="s">
        <v>7</v>
      </c>
      <c r="I5" s="1">
        <f t="shared" si="0"/>
        <v>0</v>
      </c>
    </row>
    <row r="6" spans="1:9" ht="15.75" customHeight="1" x14ac:dyDescent="0.2">
      <c r="A6" s="1">
        <v>2</v>
      </c>
      <c r="B6" s="1">
        <v>1</v>
      </c>
      <c r="C6" s="5">
        <v>45914.666666666664</v>
      </c>
      <c r="D6" s="2" t="s">
        <v>23</v>
      </c>
      <c r="E6" s="1" t="s">
        <v>19</v>
      </c>
      <c r="G6" s="4"/>
      <c r="H6" s="3" t="s">
        <v>18</v>
      </c>
      <c r="I6" s="1">
        <f t="shared" si="0"/>
        <v>7</v>
      </c>
    </row>
    <row r="7" spans="1:9" ht="15.75" customHeight="1" x14ac:dyDescent="0.2">
      <c r="A7" s="1">
        <v>2</v>
      </c>
      <c r="B7" s="1">
        <v>1</v>
      </c>
      <c r="C7" s="5">
        <v>45914.75</v>
      </c>
      <c r="D7" s="1" t="s">
        <v>23</v>
      </c>
      <c r="E7" s="1" t="s">
        <v>18</v>
      </c>
      <c r="F7" s="1" t="s">
        <v>24</v>
      </c>
      <c r="G7" s="3"/>
      <c r="H7" s="3" t="s">
        <v>19</v>
      </c>
      <c r="I7" s="1">
        <f t="shared" si="0"/>
        <v>7</v>
      </c>
    </row>
    <row r="8" spans="1:9" ht="15.75" customHeight="1" x14ac:dyDescent="0.2">
      <c r="A8" s="1">
        <v>8</v>
      </c>
      <c r="B8" s="1">
        <v>2</v>
      </c>
      <c r="C8" s="5">
        <v>45920.5</v>
      </c>
      <c r="D8" s="1" t="s">
        <v>11</v>
      </c>
      <c r="E8" s="1" t="s">
        <v>53</v>
      </c>
      <c r="F8" s="1" t="s">
        <v>26</v>
      </c>
      <c r="G8" s="38" t="s">
        <v>16</v>
      </c>
      <c r="H8" s="3" t="s">
        <v>22</v>
      </c>
      <c r="I8" s="1">
        <f t="shared" si="0"/>
        <v>0</v>
      </c>
    </row>
    <row r="9" spans="1:9" ht="15.75" customHeight="1" x14ac:dyDescent="0.2">
      <c r="A9" s="1">
        <v>4</v>
      </c>
      <c r="B9" s="1">
        <v>2</v>
      </c>
      <c r="C9" s="5">
        <v>45920.583333333336</v>
      </c>
      <c r="D9" s="1" t="s">
        <v>12</v>
      </c>
      <c r="E9" s="1" t="s">
        <v>36</v>
      </c>
      <c r="F9" s="1" t="s">
        <v>26</v>
      </c>
      <c r="G9" s="38" t="s">
        <v>18</v>
      </c>
      <c r="H9" s="4" t="s">
        <v>15</v>
      </c>
      <c r="I9" s="1">
        <f t="shared" si="0"/>
        <v>0</v>
      </c>
    </row>
    <row r="10" spans="1:9" ht="15.75" customHeight="1" x14ac:dyDescent="0.2">
      <c r="A10" s="1">
        <v>3</v>
      </c>
      <c r="B10" s="1">
        <v>2</v>
      </c>
      <c r="C10" s="5">
        <v>45920.666666666664</v>
      </c>
      <c r="D10" s="1" t="s">
        <v>14</v>
      </c>
      <c r="E10" s="1" t="s">
        <v>30</v>
      </c>
      <c r="F10" s="1" t="s">
        <v>26</v>
      </c>
      <c r="G10" s="37" t="s">
        <v>9</v>
      </c>
      <c r="H10" s="3" t="s">
        <v>13</v>
      </c>
      <c r="I10" s="1">
        <f t="shared" si="0"/>
        <v>7</v>
      </c>
    </row>
    <row r="11" spans="1:9" ht="15.75" customHeight="1" x14ac:dyDescent="0.2">
      <c r="A11" s="1">
        <v>7</v>
      </c>
      <c r="B11" s="1">
        <v>2</v>
      </c>
      <c r="C11" s="5">
        <v>45920.75</v>
      </c>
      <c r="D11" s="1" t="s">
        <v>9</v>
      </c>
      <c r="E11" s="1" t="s">
        <v>28</v>
      </c>
      <c r="F11" s="1" t="s">
        <v>26</v>
      </c>
      <c r="G11" s="38" t="s">
        <v>14</v>
      </c>
      <c r="H11" s="3" t="s">
        <v>27</v>
      </c>
      <c r="I11" s="1">
        <f t="shared" si="0"/>
        <v>5</v>
      </c>
    </row>
    <row r="12" spans="1:9" ht="15.75" customHeight="1" x14ac:dyDescent="0.2">
      <c r="A12" s="1">
        <v>14</v>
      </c>
      <c r="B12" s="1">
        <v>3</v>
      </c>
      <c r="C12" s="5">
        <v>45927.5</v>
      </c>
      <c r="D12" s="1" t="s">
        <v>25</v>
      </c>
      <c r="E12" s="1" t="s">
        <v>27</v>
      </c>
      <c r="F12" s="1" t="s">
        <v>45</v>
      </c>
      <c r="G12" s="4"/>
      <c r="H12" s="3" t="s">
        <v>16</v>
      </c>
      <c r="I12" s="1">
        <f t="shared" si="0"/>
        <v>6</v>
      </c>
    </row>
    <row r="13" spans="1:9" ht="15.75" customHeight="1" x14ac:dyDescent="0.2">
      <c r="A13" s="1">
        <v>14</v>
      </c>
      <c r="B13" s="1">
        <v>3</v>
      </c>
      <c r="C13" s="5">
        <v>45927.583333333336</v>
      </c>
      <c r="D13" s="1" t="s">
        <v>33</v>
      </c>
      <c r="E13" s="1" t="s">
        <v>13</v>
      </c>
      <c r="F13" s="1" t="s">
        <v>45</v>
      </c>
      <c r="H13" s="3" t="s">
        <v>11</v>
      </c>
      <c r="I13" s="1">
        <f t="shared" si="0"/>
        <v>5</v>
      </c>
    </row>
    <row r="14" spans="1:9" ht="15.75" customHeight="1" x14ac:dyDescent="0.2">
      <c r="A14" s="1">
        <v>14</v>
      </c>
      <c r="B14" s="1">
        <v>3</v>
      </c>
      <c r="C14" s="5">
        <v>45927.666666666664</v>
      </c>
      <c r="D14" s="1" t="s">
        <v>47</v>
      </c>
      <c r="E14" s="1" t="s">
        <v>19</v>
      </c>
      <c r="F14" s="1" t="s">
        <v>45</v>
      </c>
      <c r="H14" s="3" t="s">
        <v>31</v>
      </c>
      <c r="I14" s="1">
        <f t="shared" si="0"/>
        <v>0</v>
      </c>
    </row>
    <row r="15" spans="1:9" ht="15.75" customHeight="1" x14ac:dyDescent="0.2">
      <c r="A15" s="1">
        <v>6</v>
      </c>
      <c r="B15" s="1">
        <v>3</v>
      </c>
      <c r="C15" s="2">
        <v>45927.770833333336</v>
      </c>
      <c r="D15" s="1" t="s">
        <v>42</v>
      </c>
      <c r="E15" s="1" t="s">
        <v>12</v>
      </c>
      <c r="F15" s="1" t="s">
        <v>43</v>
      </c>
      <c r="G15" s="4"/>
    </row>
    <row r="16" spans="1:9" ht="15.75" customHeight="1" x14ac:dyDescent="0.2">
      <c r="A16" s="1">
        <v>14</v>
      </c>
      <c r="B16" s="1">
        <v>3</v>
      </c>
      <c r="C16" s="5">
        <v>45928.416666666664</v>
      </c>
      <c r="D16" s="1" t="s">
        <v>47</v>
      </c>
      <c r="E16" s="1" t="s">
        <v>11</v>
      </c>
      <c r="F16" s="1" t="s">
        <v>45</v>
      </c>
      <c r="I16" s="1">
        <f>SUM(I2:I15)</f>
        <v>52</v>
      </c>
    </row>
    <row r="17" spans="1:7" ht="15.75" customHeight="1" x14ac:dyDescent="0.2">
      <c r="A17" s="1">
        <v>14</v>
      </c>
      <c r="B17" s="1">
        <v>3</v>
      </c>
      <c r="C17" s="5">
        <v>45928.520833333336</v>
      </c>
      <c r="D17" s="1" t="s">
        <v>33</v>
      </c>
      <c r="E17" s="1" t="s">
        <v>16</v>
      </c>
      <c r="F17" s="8" t="s">
        <v>45</v>
      </c>
      <c r="G17" s="3"/>
    </row>
    <row r="18" spans="1:7" ht="15.75" customHeight="1" x14ac:dyDescent="0.2">
      <c r="A18" s="1">
        <v>14</v>
      </c>
      <c r="B18" s="1">
        <v>3</v>
      </c>
      <c r="C18" s="5">
        <v>45928.666666666664</v>
      </c>
      <c r="D18" s="1" t="s">
        <v>42</v>
      </c>
      <c r="E18" s="1" t="s">
        <v>18</v>
      </c>
      <c r="F18" s="8" t="s">
        <v>43</v>
      </c>
      <c r="G18" s="3"/>
    </row>
    <row r="19" spans="1:7" ht="15.75" customHeight="1" x14ac:dyDescent="0.2">
      <c r="A19" s="1">
        <v>11</v>
      </c>
      <c r="B19" s="1">
        <v>3</v>
      </c>
      <c r="C19" s="5">
        <v>45928.75</v>
      </c>
      <c r="D19" s="1" t="s">
        <v>35</v>
      </c>
      <c r="E19" s="1" t="s">
        <v>9</v>
      </c>
      <c r="F19" s="1" t="s">
        <v>8</v>
      </c>
    </row>
    <row r="20" spans="1:7" ht="15.75" customHeight="1" x14ac:dyDescent="0.2">
      <c r="A20" s="31">
        <v>3</v>
      </c>
      <c r="B20" s="31">
        <v>1</v>
      </c>
      <c r="C20" s="5">
        <v>45935.75</v>
      </c>
      <c r="D20" s="31" t="s">
        <v>29</v>
      </c>
      <c r="E20" s="31" t="s">
        <v>12</v>
      </c>
      <c r="F20" s="31"/>
      <c r="G20" s="4"/>
    </row>
    <row r="21" spans="1:7" ht="15.75" customHeight="1" x14ac:dyDescent="0.2">
      <c r="A21" s="1">
        <v>23</v>
      </c>
      <c r="B21" s="1">
        <v>5</v>
      </c>
      <c r="C21" s="5">
        <v>45962.5</v>
      </c>
      <c r="D21" s="1" t="s">
        <v>11</v>
      </c>
      <c r="E21" s="1" t="s">
        <v>41</v>
      </c>
      <c r="F21" s="1" t="s">
        <v>26</v>
      </c>
      <c r="G21" s="38" t="s">
        <v>13</v>
      </c>
    </row>
    <row r="22" spans="1:7" ht="15.75" customHeight="1" x14ac:dyDescent="0.2">
      <c r="A22" s="1">
        <v>23</v>
      </c>
      <c r="B22" s="1">
        <v>5</v>
      </c>
      <c r="C22" s="5">
        <v>45962.583333333336</v>
      </c>
      <c r="D22" s="1" t="s">
        <v>13</v>
      </c>
      <c r="E22" s="1" t="s">
        <v>32</v>
      </c>
      <c r="F22" s="8" t="s">
        <v>26</v>
      </c>
      <c r="G22" s="38" t="s">
        <v>11</v>
      </c>
    </row>
    <row r="23" spans="1:7" ht="15.75" customHeight="1" x14ac:dyDescent="0.2">
      <c r="A23" s="1">
        <v>23</v>
      </c>
      <c r="B23" s="1">
        <v>5</v>
      </c>
      <c r="C23" s="5">
        <v>45962.666666666664</v>
      </c>
      <c r="D23" s="1" t="s">
        <v>19</v>
      </c>
      <c r="E23" s="1" t="s">
        <v>39</v>
      </c>
      <c r="F23" s="1" t="s">
        <v>26</v>
      </c>
      <c r="G23" s="38" t="s">
        <v>18</v>
      </c>
    </row>
    <row r="24" spans="1:7" ht="15.75" customHeight="1" x14ac:dyDescent="0.2">
      <c r="A24" s="1">
        <v>23</v>
      </c>
      <c r="B24" s="1">
        <v>5</v>
      </c>
      <c r="C24" s="2">
        <v>45962.75</v>
      </c>
      <c r="D24" s="1" t="s">
        <v>18</v>
      </c>
      <c r="E24" s="1" t="s">
        <v>41</v>
      </c>
      <c r="F24" s="1" t="s">
        <v>26</v>
      </c>
      <c r="G24" s="38" t="s">
        <v>19</v>
      </c>
    </row>
    <row r="25" spans="1:7" ht="15.75" customHeight="1" x14ac:dyDescent="0.2">
      <c r="A25" s="1">
        <v>18</v>
      </c>
      <c r="B25" s="1">
        <v>5</v>
      </c>
      <c r="C25" s="5">
        <v>45962.833333333336</v>
      </c>
      <c r="D25" s="1" t="s">
        <v>9</v>
      </c>
      <c r="E25" s="1" t="s">
        <v>32</v>
      </c>
      <c r="F25" s="1" t="s">
        <v>26</v>
      </c>
      <c r="G25" s="38" t="s">
        <v>14</v>
      </c>
    </row>
    <row r="26" spans="1:7" ht="15.75" customHeight="1" x14ac:dyDescent="0.2">
      <c r="A26" s="1">
        <v>26</v>
      </c>
      <c r="B26" s="1">
        <v>6</v>
      </c>
      <c r="C26" s="2">
        <v>45969.5</v>
      </c>
      <c r="D26" s="1" t="s">
        <v>44</v>
      </c>
      <c r="E26" s="1" t="s">
        <v>16</v>
      </c>
      <c r="F26" s="1" t="s">
        <v>45</v>
      </c>
    </row>
    <row r="27" spans="1:7" s="7" customFormat="1" ht="15.75" customHeight="1" x14ac:dyDescent="0.2">
      <c r="A27" s="1">
        <v>26</v>
      </c>
      <c r="B27" s="1">
        <v>6</v>
      </c>
      <c r="C27" s="5">
        <v>45969.666666666664</v>
      </c>
      <c r="D27" s="1" t="s">
        <v>201</v>
      </c>
      <c r="E27" s="1" t="s">
        <v>27</v>
      </c>
      <c r="F27" s="8" t="s">
        <v>45</v>
      </c>
      <c r="G27" s="3"/>
    </row>
    <row r="28" spans="1:7" s="7" customFormat="1" ht="15.75" customHeight="1" x14ac:dyDescent="0.2">
      <c r="A28" s="1">
        <v>26</v>
      </c>
      <c r="B28" s="1">
        <v>6</v>
      </c>
      <c r="C28" s="5">
        <v>45970.458333333336</v>
      </c>
      <c r="D28" s="1" t="s">
        <v>203</v>
      </c>
      <c r="E28" s="1" t="s">
        <v>18</v>
      </c>
      <c r="F28" s="1" t="s">
        <v>192</v>
      </c>
      <c r="G28" s="4"/>
    </row>
    <row r="29" spans="1:7" s="7" customFormat="1" ht="15.75" customHeight="1" x14ac:dyDescent="0.2">
      <c r="A29" s="1">
        <v>26</v>
      </c>
      <c r="B29" s="1">
        <v>6</v>
      </c>
      <c r="C29" s="5">
        <v>45970.5</v>
      </c>
      <c r="D29" s="1" t="s">
        <v>194</v>
      </c>
      <c r="E29" s="1" t="s">
        <v>13</v>
      </c>
      <c r="F29" s="1" t="s">
        <v>195</v>
      </c>
      <c r="G29" s="3"/>
    </row>
    <row r="30" spans="1:7" s="8" customFormat="1" ht="15.75" customHeight="1" x14ac:dyDescent="0.2">
      <c r="A30" s="1">
        <v>26</v>
      </c>
      <c r="B30" s="1">
        <v>6</v>
      </c>
      <c r="C30" s="2">
        <v>45970.583333333336</v>
      </c>
      <c r="D30" s="1" t="s">
        <v>194</v>
      </c>
      <c r="E30" s="1" t="s">
        <v>19</v>
      </c>
      <c r="F30" s="1" t="s">
        <v>195</v>
      </c>
      <c r="G30" s="4"/>
    </row>
    <row r="31" spans="1:7" s="9" customFormat="1" ht="15.75" customHeight="1" x14ac:dyDescent="0.2">
      <c r="A31" s="1">
        <v>21</v>
      </c>
      <c r="B31" s="1">
        <v>6</v>
      </c>
      <c r="C31" s="5">
        <v>45970.625</v>
      </c>
      <c r="D31" s="1" t="s">
        <v>46</v>
      </c>
      <c r="E31" s="1" t="s">
        <v>9</v>
      </c>
      <c r="F31" s="1" t="s">
        <v>192</v>
      </c>
      <c r="G31" s="4"/>
    </row>
    <row r="32" spans="1:7" s="9" customFormat="1" ht="15.75" customHeight="1" x14ac:dyDescent="0.2">
      <c r="A32" s="1">
        <v>10</v>
      </c>
      <c r="B32" s="1">
        <v>6</v>
      </c>
      <c r="C32" s="5">
        <v>45970.708333333336</v>
      </c>
      <c r="D32" s="1" t="s">
        <v>40</v>
      </c>
      <c r="E32" s="1" t="s">
        <v>14</v>
      </c>
      <c r="F32" s="1" t="s">
        <v>34</v>
      </c>
      <c r="G32" s="4"/>
    </row>
    <row r="33" spans="1:7" s="9" customFormat="1" ht="15.75" customHeight="1" x14ac:dyDescent="0.2">
      <c r="A33" s="1">
        <v>14</v>
      </c>
      <c r="B33" s="1">
        <v>6</v>
      </c>
      <c r="C33" s="5">
        <v>45970.75</v>
      </c>
      <c r="D33" s="1" t="s">
        <v>194</v>
      </c>
      <c r="E33" s="1" t="s">
        <v>12</v>
      </c>
      <c r="F33" s="1" t="s">
        <v>195</v>
      </c>
      <c r="G33" s="3"/>
    </row>
    <row r="34" spans="1:7" ht="15.75" customHeight="1" x14ac:dyDescent="0.2">
      <c r="A34" s="1">
        <v>33</v>
      </c>
      <c r="B34" s="1">
        <v>7</v>
      </c>
      <c r="C34" s="5">
        <v>45976.583333333336</v>
      </c>
      <c r="D34" s="1" t="s">
        <v>13</v>
      </c>
      <c r="E34" s="1" t="s">
        <v>46</v>
      </c>
      <c r="F34" s="1" t="s">
        <v>26</v>
      </c>
      <c r="G34" s="37" t="s">
        <v>19</v>
      </c>
    </row>
    <row r="35" spans="1:7" ht="15.75" customHeight="1" x14ac:dyDescent="0.2">
      <c r="A35" s="1">
        <v>33</v>
      </c>
      <c r="B35" s="1">
        <v>7</v>
      </c>
      <c r="C35" s="5">
        <v>45976.666666666664</v>
      </c>
      <c r="D35" s="1" t="s">
        <v>19</v>
      </c>
      <c r="E35" s="1" t="s">
        <v>203</v>
      </c>
      <c r="F35" s="1" t="s">
        <v>26</v>
      </c>
      <c r="G35" s="37" t="s">
        <v>13</v>
      </c>
    </row>
    <row r="36" spans="1:7" ht="15.75" customHeight="1" x14ac:dyDescent="0.2">
      <c r="A36" s="1">
        <v>26</v>
      </c>
      <c r="B36" s="1">
        <v>7</v>
      </c>
      <c r="C36" s="5">
        <v>45976.75</v>
      </c>
      <c r="D36" s="1" t="s">
        <v>9</v>
      </c>
      <c r="E36" s="1" t="s">
        <v>193</v>
      </c>
      <c r="F36" s="1" t="s">
        <v>26</v>
      </c>
      <c r="G36" s="38" t="s">
        <v>14</v>
      </c>
    </row>
    <row r="37" spans="1:7" ht="15.75" customHeight="1" x14ac:dyDescent="0.2">
      <c r="A37" s="1">
        <v>33</v>
      </c>
      <c r="B37" s="1">
        <v>7</v>
      </c>
      <c r="C37" s="5">
        <v>45977.416666666664</v>
      </c>
      <c r="D37" s="1" t="s">
        <v>16</v>
      </c>
      <c r="E37" s="1" t="s">
        <v>196</v>
      </c>
      <c r="F37" s="1" t="s">
        <v>26</v>
      </c>
      <c r="G37" s="38" t="s">
        <v>11</v>
      </c>
    </row>
    <row r="38" spans="1:7" ht="15.75" customHeight="1" x14ac:dyDescent="0.2">
      <c r="A38" s="1">
        <v>33</v>
      </c>
      <c r="B38" s="1">
        <v>7</v>
      </c>
      <c r="C38" s="5">
        <v>45977.5</v>
      </c>
      <c r="D38" s="1" t="s">
        <v>11</v>
      </c>
      <c r="E38" s="1" t="s">
        <v>36</v>
      </c>
      <c r="F38" s="1" t="s">
        <v>26</v>
      </c>
      <c r="G38" s="37" t="s">
        <v>16</v>
      </c>
    </row>
    <row r="39" spans="1:7" ht="15.75" customHeight="1" x14ac:dyDescent="0.2">
      <c r="A39" s="1">
        <v>33</v>
      </c>
      <c r="B39" s="1">
        <v>7</v>
      </c>
      <c r="C39" s="5">
        <v>45977.583333333336</v>
      </c>
      <c r="D39" s="1" t="s">
        <v>27</v>
      </c>
      <c r="E39" s="1" t="s">
        <v>28</v>
      </c>
      <c r="F39" s="8" t="s">
        <v>26</v>
      </c>
      <c r="G39" s="39" t="s">
        <v>13</v>
      </c>
    </row>
    <row r="40" spans="1:7" ht="15.75" customHeight="1" x14ac:dyDescent="0.2">
      <c r="A40" s="1">
        <v>39</v>
      </c>
      <c r="B40" s="1">
        <v>8</v>
      </c>
      <c r="C40" s="5">
        <v>45983.458333333336</v>
      </c>
      <c r="D40" s="1" t="s">
        <v>197</v>
      </c>
      <c r="E40" s="1" t="s">
        <v>16</v>
      </c>
      <c r="F40" s="1" t="s">
        <v>198</v>
      </c>
    </row>
    <row r="41" spans="1:7" ht="15.75" customHeight="1" x14ac:dyDescent="0.2">
      <c r="A41" s="1">
        <v>39</v>
      </c>
      <c r="B41" s="1">
        <v>8</v>
      </c>
      <c r="C41" s="5">
        <v>45983.583333333336</v>
      </c>
      <c r="D41" s="1" t="s">
        <v>51</v>
      </c>
      <c r="E41" s="1" t="s">
        <v>13</v>
      </c>
      <c r="F41" s="1" t="s">
        <v>50</v>
      </c>
      <c r="G41" s="4"/>
    </row>
    <row r="42" spans="1:7" ht="15.75" customHeight="1" x14ac:dyDescent="0.2">
      <c r="A42" s="1">
        <v>39</v>
      </c>
      <c r="B42" s="1">
        <v>8</v>
      </c>
      <c r="C42" s="5">
        <v>45984.458333333336</v>
      </c>
      <c r="D42" s="1" t="s">
        <v>199</v>
      </c>
      <c r="E42" s="1" t="s">
        <v>11</v>
      </c>
      <c r="F42" s="1" t="s">
        <v>48</v>
      </c>
      <c r="G42" s="4"/>
    </row>
    <row r="43" spans="1:7" ht="15.75" customHeight="1" x14ac:dyDescent="0.2">
      <c r="A43" s="1">
        <v>19</v>
      </c>
      <c r="B43" s="1">
        <v>8</v>
      </c>
      <c r="C43" s="2">
        <v>45984.666666666664</v>
      </c>
      <c r="D43" s="1" t="s">
        <v>55</v>
      </c>
      <c r="E43" s="1" t="s">
        <v>12</v>
      </c>
      <c r="F43" s="1" t="s">
        <v>52</v>
      </c>
      <c r="G43" s="4"/>
    </row>
    <row r="44" spans="1:7" ht="15.75" customHeight="1" x14ac:dyDescent="0.2">
      <c r="A44" s="1">
        <v>31</v>
      </c>
      <c r="B44" s="1">
        <v>8</v>
      </c>
      <c r="C44" s="5">
        <v>45984.75</v>
      </c>
      <c r="D44" s="1" t="s">
        <v>49</v>
      </c>
      <c r="E44" s="1" t="s">
        <v>9</v>
      </c>
      <c r="F44" s="1" t="s">
        <v>52</v>
      </c>
    </row>
    <row r="45" spans="1:7" ht="15.75" customHeight="1" x14ac:dyDescent="0.2">
      <c r="A45" s="1">
        <v>43</v>
      </c>
      <c r="B45" s="1">
        <v>9</v>
      </c>
      <c r="C45" s="5">
        <v>45990.5</v>
      </c>
      <c r="D45" s="1" t="s">
        <v>19</v>
      </c>
      <c r="E45" s="1" t="s">
        <v>42</v>
      </c>
      <c r="F45" s="1" t="s">
        <v>26</v>
      </c>
      <c r="G45" s="38" t="s">
        <v>18</v>
      </c>
    </row>
    <row r="46" spans="1:7" ht="15.75" customHeight="1" x14ac:dyDescent="0.2">
      <c r="A46" s="1">
        <v>43</v>
      </c>
      <c r="B46" s="1">
        <v>9</v>
      </c>
      <c r="C46" s="2">
        <v>45990.583333333336</v>
      </c>
      <c r="D46" s="1" t="s">
        <v>18</v>
      </c>
      <c r="E46" s="1" t="s">
        <v>47</v>
      </c>
      <c r="F46" s="1" t="s">
        <v>26</v>
      </c>
      <c r="G46" s="38" t="s">
        <v>19</v>
      </c>
    </row>
    <row r="47" spans="1:7" ht="15.75" customHeight="1" x14ac:dyDescent="0.2">
      <c r="A47" s="1">
        <v>20</v>
      </c>
      <c r="B47" s="1">
        <v>9</v>
      </c>
      <c r="C47" s="5">
        <v>45990.666666666664</v>
      </c>
      <c r="D47" s="1" t="s">
        <v>12</v>
      </c>
      <c r="E47" s="1" t="s">
        <v>38</v>
      </c>
      <c r="F47" s="1" t="s">
        <v>26</v>
      </c>
      <c r="G47" s="43" t="s">
        <v>27</v>
      </c>
    </row>
    <row r="48" spans="1:7" ht="15.75" customHeight="1" x14ac:dyDescent="0.2">
      <c r="A48" s="1">
        <v>14</v>
      </c>
      <c r="B48" s="1">
        <v>9</v>
      </c>
      <c r="C48" s="2">
        <v>45990.75</v>
      </c>
      <c r="D48" s="1" t="s">
        <v>14</v>
      </c>
      <c r="E48" s="1" t="s">
        <v>56</v>
      </c>
      <c r="F48" s="1" t="s">
        <v>26</v>
      </c>
      <c r="G48" s="38" t="s">
        <v>9</v>
      </c>
    </row>
    <row r="49" spans="1:7" ht="15.75" customHeight="1" x14ac:dyDescent="0.2">
      <c r="A49" s="1">
        <v>35</v>
      </c>
      <c r="B49" s="1">
        <v>9</v>
      </c>
      <c r="C49" s="2">
        <v>45990.833333333336</v>
      </c>
      <c r="D49" s="1" t="s">
        <v>9</v>
      </c>
      <c r="E49" s="1" t="s">
        <v>57</v>
      </c>
      <c r="F49" s="1" t="s">
        <v>26</v>
      </c>
      <c r="G49" s="38" t="s">
        <v>14</v>
      </c>
    </row>
    <row r="50" spans="1:7" ht="15.75" customHeight="1" x14ac:dyDescent="0.2">
      <c r="A50" s="1">
        <v>43</v>
      </c>
      <c r="B50" s="1">
        <v>9</v>
      </c>
      <c r="C50" s="2">
        <v>45991.5</v>
      </c>
      <c r="D50" s="1" t="s">
        <v>11</v>
      </c>
      <c r="E50" s="1" t="s">
        <v>200</v>
      </c>
      <c r="F50" s="1" t="s">
        <v>26</v>
      </c>
      <c r="G50" s="38" t="s">
        <v>16</v>
      </c>
    </row>
    <row r="51" spans="1:7" ht="15.75" customHeight="1" x14ac:dyDescent="0.2">
      <c r="A51" s="1">
        <v>43</v>
      </c>
      <c r="B51" s="1">
        <v>9</v>
      </c>
      <c r="C51" s="5">
        <v>45991.583333333336</v>
      </c>
      <c r="D51" s="1" t="s">
        <v>27</v>
      </c>
      <c r="E51" s="1" t="s">
        <v>42</v>
      </c>
      <c r="F51" s="1" t="s">
        <v>26</v>
      </c>
      <c r="G51" s="40" t="s">
        <v>13</v>
      </c>
    </row>
    <row r="52" spans="1:7" ht="15.75" customHeight="1" x14ac:dyDescent="0.2">
      <c r="A52" s="1">
        <v>43</v>
      </c>
      <c r="B52" s="1">
        <v>9</v>
      </c>
      <c r="C52" s="5">
        <v>45991.666666666664</v>
      </c>
      <c r="D52" s="1" t="s">
        <v>13</v>
      </c>
      <c r="E52" s="1" t="s">
        <v>42</v>
      </c>
      <c r="F52" s="1" t="s">
        <v>26</v>
      </c>
      <c r="G52" s="40" t="s">
        <v>27</v>
      </c>
    </row>
    <row r="53" spans="1:7" ht="15.75" customHeight="1" x14ac:dyDescent="0.2">
      <c r="A53" s="1">
        <v>7</v>
      </c>
      <c r="B53" s="1">
        <v>4</v>
      </c>
      <c r="C53" s="41">
        <v>45997.5</v>
      </c>
      <c r="D53" s="42" t="s">
        <v>14</v>
      </c>
      <c r="E53" s="1" t="s">
        <v>20</v>
      </c>
      <c r="F53" s="1" t="s">
        <v>26</v>
      </c>
      <c r="G53" s="38" t="s">
        <v>9</v>
      </c>
    </row>
    <row r="54" spans="1:7" ht="15.75" customHeight="1" x14ac:dyDescent="0.2">
      <c r="A54" s="1">
        <v>47</v>
      </c>
      <c r="B54" s="1">
        <v>10</v>
      </c>
      <c r="C54" s="41">
        <v>45997.583333333336</v>
      </c>
      <c r="D54" s="42" t="s">
        <v>18</v>
      </c>
      <c r="E54" s="1" t="s">
        <v>23</v>
      </c>
      <c r="F54" s="1" t="s">
        <v>26</v>
      </c>
      <c r="G54" s="38" t="s">
        <v>12</v>
      </c>
    </row>
    <row r="55" spans="1:7" ht="15.75" customHeight="1" x14ac:dyDescent="0.2">
      <c r="A55" s="1">
        <v>22</v>
      </c>
      <c r="B55" s="1">
        <v>10</v>
      </c>
      <c r="C55" s="5">
        <v>45997.666666666664</v>
      </c>
      <c r="D55" s="1" t="s">
        <v>12</v>
      </c>
      <c r="E55" s="1" t="s">
        <v>29</v>
      </c>
      <c r="F55" s="1" t="s">
        <v>26</v>
      </c>
      <c r="G55" s="38" t="s">
        <v>18</v>
      </c>
    </row>
    <row r="56" spans="1:7" ht="15.75" customHeight="1" x14ac:dyDescent="0.2">
      <c r="A56" s="1">
        <v>37</v>
      </c>
      <c r="B56" s="1">
        <v>10</v>
      </c>
      <c r="C56" s="5">
        <v>45997.75</v>
      </c>
      <c r="D56" s="1" t="s">
        <v>9</v>
      </c>
      <c r="E56" s="1" t="s">
        <v>40</v>
      </c>
      <c r="F56" s="1" t="s">
        <v>26</v>
      </c>
      <c r="G56" s="38" t="s">
        <v>14</v>
      </c>
    </row>
    <row r="57" spans="1:7" ht="15.75" customHeight="1" x14ac:dyDescent="0.2">
      <c r="A57" s="1">
        <v>47</v>
      </c>
      <c r="B57" s="1">
        <v>10</v>
      </c>
      <c r="C57" s="5">
        <v>45998.416666666664</v>
      </c>
      <c r="D57" s="1" t="s">
        <v>11</v>
      </c>
      <c r="E57" s="1" t="s">
        <v>10</v>
      </c>
      <c r="F57" s="1" t="s">
        <v>26</v>
      </c>
      <c r="G57" s="38" t="s">
        <v>27</v>
      </c>
    </row>
    <row r="58" spans="1:7" ht="15.75" customHeight="1" x14ac:dyDescent="0.2">
      <c r="A58" s="1">
        <v>47</v>
      </c>
      <c r="B58" s="1">
        <v>10</v>
      </c>
      <c r="C58" s="5">
        <v>45998.5</v>
      </c>
      <c r="D58" s="1" t="s">
        <v>27</v>
      </c>
      <c r="E58" s="1" t="s">
        <v>10</v>
      </c>
      <c r="F58" s="1" t="s">
        <v>26</v>
      </c>
      <c r="G58" s="38" t="s">
        <v>11</v>
      </c>
    </row>
    <row r="59" spans="1:7" ht="15.75" customHeight="1" x14ac:dyDescent="0.2">
      <c r="A59" s="1">
        <v>47</v>
      </c>
      <c r="B59" s="1">
        <v>10</v>
      </c>
      <c r="C59" s="5">
        <v>45998.583333333336</v>
      </c>
      <c r="D59" s="1" t="s">
        <v>13</v>
      </c>
      <c r="E59" s="1" t="s">
        <v>23</v>
      </c>
      <c r="F59" s="8" t="s">
        <v>26</v>
      </c>
      <c r="G59" s="38" t="s">
        <v>19</v>
      </c>
    </row>
    <row r="60" spans="1:7" ht="15.75" customHeight="1" x14ac:dyDescent="0.2">
      <c r="A60" s="1">
        <v>47</v>
      </c>
      <c r="B60" s="1">
        <v>10</v>
      </c>
      <c r="C60" s="5">
        <v>45998.666666666664</v>
      </c>
      <c r="D60" s="11" t="s">
        <v>19</v>
      </c>
      <c r="E60" s="1" t="s">
        <v>23</v>
      </c>
      <c r="F60" s="1" t="s">
        <v>26</v>
      </c>
      <c r="G60" s="40" t="s">
        <v>13</v>
      </c>
    </row>
    <row r="61" spans="1:7" ht="15.75" customHeight="1" x14ac:dyDescent="0.2">
      <c r="A61" s="1">
        <v>53</v>
      </c>
      <c r="B61" s="1">
        <v>11</v>
      </c>
      <c r="C61" s="5">
        <v>46039.583333333336</v>
      </c>
      <c r="D61" s="1" t="s">
        <v>53</v>
      </c>
      <c r="E61" s="1" t="s">
        <v>11</v>
      </c>
      <c r="F61" s="1" t="s">
        <v>54</v>
      </c>
      <c r="G61" s="4"/>
    </row>
    <row r="62" spans="1:7" ht="15.75" customHeight="1" x14ac:dyDescent="0.2">
      <c r="A62" s="1">
        <v>26</v>
      </c>
      <c r="B62" s="1">
        <v>11</v>
      </c>
      <c r="C62" s="2">
        <v>46040.541666666664</v>
      </c>
      <c r="D62" s="1" t="s">
        <v>36</v>
      </c>
      <c r="E62" s="1" t="s">
        <v>12</v>
      </c>
      <c r="F62" s="1" t="s">
        <v>61</v>
      </c>
    </row>
    <row r="63" spans="1:7" ht="15.75" customHeight="1" x14ac:dyDescent="0.2">
      <c r="A63" s="1">
        <v>43</v>
      </c>
      <c r="B63" s="1">
        <v>11</v>
      </c>
      <c r="C63" s="5">
        <v>46040.75</v>
      </c>
      <c r="D63" s="1" t="s">
        <v>28</v>
      </c>
      <c r="E63" s="1" t="s">
        <v>9</v>
      </c>
      <c r="F63" s="1" t="s">
        <v>61</v>
      </c>
      <c r="G63" s="4"/>
    </row>
    <row r="64" spans="1:7" ht="15.75" customHeight="1" x14ac:dyDescent="0.2">
      <c r="A64" s="1">
        <v>19</v>
      </c>
      <c r="B64" s="1">
        <v>11</v>
      </c>
      <c r="C64" s="2">
        <v>46040.75</v>
      </c>
      <c r="D64" s="1" t="s">
        <v>30</v>
      </c>
      <c r="E64" s="1" t="s">
        <v>14</v>
      </c>
      <c r="F64" s="1" t="s">
        <v>60</v>
      </c>
      <c r="G64" s="4"/>
    </row>
    <row r="65" spans="1:8" ht="15.75" customHeight="1" x14ac:dyDescent="0.2">
      <c r="A65" s="1">
        <v>59</v>
      </c>
      <c r="B65" s="1">
        <v>12</v>
      </c>
      <c r="C65" s="5">
        <v>46046</v>
      </c>
      <c r="D65" s="1" t="s">
        <v>27</v>
      </c>
      <c r="E65" s="1" t="s">
        <v>25</v>
      </c>
      <c r="F65" s="1" t="s">
        <v>26</v>
      </c>
      <c r="G65" s="38" t="s">
        <v>19</v>
      </c>
    </row>
    <row r="66" spans="1:8" ht="15.75" customHeight="1" x14ac:dyDescent="0.2">
      <c r="A66" s="1">
        <v>59</v>
      </c>
      <c r="B66" s="1">
        <v>12</v>
      </c>
      <c r="C66" s="5">
        <v>46046.5</v>
      </c>
      <c r="D66" s="1" t="s">
        <v>19</v>
      </c>
      <c r="E66" s="1" t="s">
        <v>47</v>
      </c>
      <c r="F66" s="1" t="s">
        <v>26</v>
      </c>
      <c r="G66" s="38" t="s">
        <v>13</v>
      </c>
    </row>
    <row r="67" spans="1:8" ht="15.75" customHeight="1" x14ac:dyDescent="0.2">
      <c r="A67" s="1">
        <v>59</v>
      </c>
      <c r="B67" s="1">
        <v>12</v>
      </c>
      <c r="C67" s="5">
        <v>46046.583333333336</v>
      </c>
      <c r="D67" s="1" t="s">
        <v>18</v>
      </c>
      <c r="E67" s="1" t="s">
        <v>42</v>
      </c>
      <c r="F67" s="1" t="s">
        <v>26</v>
      </c>
      <c r="G67" s="38" t="s">
        <v>12</v>
      </c>
    </row>
    <row r="68" spans="1:8" ht="15.75" customHeight="1" x14ac:dyDescent="0.2">
      <c r="A68" s="1">
        <v>27</v>
      </c>
      <c r="B68" s="1">
        <v>12</v>
      </c>
      <c r="C68" s="5">
        <v>46046.666666666664</v>
      </c>
      <c r="D68" s="1" t="s">
        <v>12</v>
      </c>
      <c r="E68" s="1" t="s">
        <v>42</v>
      </c>
      <c r="F68" s="1" t="s">
        <v>26</v>
      </c>
      <c r="G68" s="38" t="s">
        <v>18</v>
      </c>
    </row>
    <row r="69" spans="1:8" ht="15.75" customHeight="1" x14ac:dyDescent="0.2">
      <c r="A69" s="1">
        <v>47</v>
      </c>
      <c r="B69" s="1">
        <v>12</v>
      </c>
      <c r="C69" s="5">
        <v>46046.833333333336</v>
      </c>
      <c r="D69" s="1" t="s">
        <v>9</v>
      </c>
      <c r="E69" s="1" t="s">
        <v>35</v>
      </c>
      <c r="F69" s="1" t="s">
        <v>26</v>
      </c>
      <c r="G69" s="38" t="s">
        <v>14</v>
      </c>
    </row>
    <row r="70" spans="1:8" ht="15.75" customHeight="1" x14ac:dyDescent="0.2">
      <c r="A70" s="1">
        <v>59</v>
      </c>
      <c r="B70" s="1">
        <v>12</v>
      </c>
      <c r="C70" s="2">
        <v>46047.416666666664</v>
      </c>
      <c r="D70" s="1" t="s">
        <v>16</v>
      </c>
      <c r="E70" s="1" t="s">
        <v>33</v>
      </c>
      <c r="F70" s="1" t="s">
        <v>26</v>
      </c>
      <c r="G70" s="38" t="s">
        <v>11</v>
      </c>
    </row>
    <row r="71" spans="1:8" ht="15.75" customHeight="1" x14ac:dyDescent="0.2">
      <c r="A71" s="1">
        <v>59</v>
      </c>
      <c r="B71" s="1">
        <v>12</v>
      </c>
      <c r="C71" s="5">
        <v>46047.5</v>
      </c>
      <c r="D71" s="1" t="s">
        <v>11</v>
      </c>
      <c r="E71" s="1" t="s">
        <v>47</v>
      </c>
      <c r="F71" s="1" t="s">
        <v>26</v>
      </c>
      <c r="G71" s="38" t="s">
        <v>16</v>
      </c>
      <c r="H71" s="10"/>
    </row>
    <row r="72" spans="1:8" ht="15.75" customHeight="1" x14ac:dyDescent="0.2">
      <c r="A72" s="1">
        <v>59</v>
      </c>
      <c r="B72" s="1">
        <v>12</v>
      </c>
      <c r="C72" s="2">
        <v>46047.666666666664</v>
      </c>
      <c r="D72" s="1" t="s">
        <v>13</v>
      </c>
      <c r="E72" s="1" t="s">
        <v>33</v>
      </c>
      <c r="F72" s="1" t="s">
        <v>26</v>
      </c>
      <c r="G72" s="38" t="s">
        <v>27</v>
      </c>
    </row>
    <row r="73" spans="1:8" ht="15.75" customHeight="1" x14ac:dyDescent="0.2">
      <c r="A73" s="7">
        <v>21</v>
      </c>
      <c r="B73" s="7">
        <v>13</v>
      </c>
      <c r="C73" s="5">
        <v>46054.625</v>
      </c>
      <c r="D73" s="7" t="s">
        <v>20</v>
      </c>
      <c r="E73" s="7" t="s">
        <v>14</v>
      </c>
      <c r="F73" s="7" t="s">
        <v>21</v>
      </c>
      <c r="G73" s="4"/>
    </row>
    <row r="74" spans="1:8" ht="15.75" customHeight="1" x14ac:dyDescent="0.2">
      <c r="A74" s="1">
        <v>68</v>
      </c>
      <c r="B74" s="1">
        <v>14</v>
      </c>
      <c r="C74" s="5">
        <v>46074.416666666664</v>
      </c>
      <c r="D74" s="1" t="s">
        <v>41</v>
      </c>
      <c r="E74" s="1" t="s">
        <v>11</v>
      </c>
      <c r="F74" s="1" t="s">
        <v>63</v>
      </c>
      <c r="G74" s="4"/>
    </row>
    <row r="75" spans="1:8" ht="15.75" customHeight="1" x14ac:dyDescent="0.2">
      <c r="A75" s="1">
        <v>68</v>
      </c>
      <c r="B75" s="1">
        <v>14</v>
      </c>
      <c r="C75" s="2">
        <v>46074.666666666664</v>
      </c>
      <c r="D75" s="1" t="s">
        <v>32</v>
      </c>
      <c r="E75" s="1" t="s">
        <v>13</v>
      </c>
      <c r="F75" s="1" t="s">
        <v>59</v>
      </c>
      <c r="G75" s="4"/>
    </row>
    <row r="76" spans="1:8" ht="15.75" customHeight="1" x14ac:dyDescent="0.2">
      <c r="A76" s="1">
        <v>68</v>
      </c>
      <c r="B76" s="1">
        <v>14</v>
      </c>
      <c r="C76" s="5">
        <v>46074.666666666664</v>
      </c>
      <c r="D76" s="1" t="s">
        <v>41</v>
      </c>
      <c r="E76" s="1" t="s">
        <v>18</v>
      </c>
      <c r="F76" s="1" t="s">
        <v>63</v>
      </c>
      <c r="G76" s="4"/>
    </row>
    <row r="77" spans="1:8" ht="15.75" customHeight="1" x14ac:dyDescent="0.2">
      <c r="A77" s="1">
        <v>54</v>
      </c>
      <c r="B77" s="1">
        <v>14</v>
      </c>
      <c r="C77" s="5">
        <v>46074.75</v>
      </c>
      <c r="D77" s="1" t="s">
        <v>32</v>
      </c>
      <c r="E77" s="1" t="s">
        <v>9</v>
      </c>
      <c r="F77" s="1" t="s">
        <v>59</v>
      </c>
      <c r="G77" s="4"/>
    </row>
    <row r="78" spans="1:8" ht="15.75" customHeight="1" x14ac:dyDescent="0.2">
      <c r="A78" s="1">
        <v>68</v>
      </c>
      <c r="B78" s="1">
        <v>14</v>
      </c>
      <c r="C78" s="5">
        <v>46075.541666666664</v>
      </c>
      <c r="D78" s="1" t="s">
        <v>39</v>
      </c>
      <c r="E78" s="1" t="s">
        <v>19</v>
      </c>
      <c r="F78" s="1" t="s">
        <v>191</v>
      </c>
      <c r="G78" s="3"/>
    </row>
    <row r="79" spans="1:8" ht="15.75" customHeight="1" x14ac:dyDescent="0.2">
      <c r="A79" s="1">
        <v>71</v>
      </c>
      <c r="B79" s="1">
        <v>15</v>
      </c>
      <c r="C79" s="5">
        <v>46081.583333333336</v>
      </c>
      <c r="D79" s="1" t="s">
        <v>18</v>
      </c>
      <c r="E79" s="1" t="s">
        <v>203</v>
      </c>
      <c r="F79" s="1" t="s">
        <v>26</v>
      </c>
      <c r="G79" s="38" t="s">
        <v>12</v>
      </c>
    </row>
    <row r="80" spans="1:8" ht="15.75" customHeight="1" x14ac:dyDescent="0.2">
      <c r="A80" s="1">
        <v>33</v>
      </c>
      <c r="B80" s="1">
        <v>15</v>
      </c>
      <c r="C80" s="5">
        <v>46081.666666666664</v>
      </c>
      <c r="D80" s="1" t="s">
        <v>12</v>
      </c>
      <c r="E80" s="1" t="s">
        <v>194</v>
      </c>
      <c r="F80" s="1" t="s">
        <v>26</v>
      </c>
      <c r="G80" s="38" t="s">
        <v>18</v>
      </c>
    </row>
    <row r="81" spans="1:7" ht="15.75" customHeight="1" x14ac:dyDescent="0.2">
      <c r="A81" s="31">
        <v>25</v>
      </c>
      <c r="B81" s="31">
        <v>15</v>
      </c>
      <c r="C81" s="5">
        <v>46081.75</v>
      </c>
      <c r="D81" s="31" t="s">
        <v>14</v>
      </c>
      <c r="E81" s="31" t="s">
        <v>40</v>
      </c>
      <c r="F81" s="31" t="s">
        <v>26</v>
      </c>
      <c r="G81" s="38" t="s">
        <v>9</v>
      </c>
    </row>
    <row r="82" spans="1:7" ht="15.75" customHeight="1" x14ac:dyDescent="0.2">
      <c r="A82" s="1">
        <v>57</v>
      </c>
      <c r="B82" s="1">
        <v>15</v>
      </c>
      <c r="C82" s="2">
        <v>46081.833333333336</v>
      </c>
      <c r="D82" s="1" t="s">
        <v>9</v>
      </c>
      <c r="E82" s="1" t="s">
        <v>46</v>
      </c>
      <c r="F82" s="1" t="s">
        <v>26</v>
      </c>
      <c r="G82" s="38" t="s">
        <v>14</v>
      </c>
    </row>
    <row r="83" spans="1:7" ht="15.75" customHeight="1" x14ac:dyDescent="0.2">
      <c r="A83" s="1">
        <v>71</v>
      </c>
      <c r="B83" s="1">
        <v>15</v>
      </c>
      <c r="C83" s="2">
        <v>46082.416666666664</v>
      </c>
      <c r="D83" s="1" t="s">
        <v>16</v>
      </c>
      <c r="E83" s="1" t="s">
        <v>44</v>
      </c>
      <c r="F83" s="1" t="s">
        <v>26</v>
      </c>
      <c r="G83" s="38" t="s">
        <v>27</v>
      </c>
    </row>
    <row r="84" spans="1:7" ht="15.75" customHeight="1" x14ac:dyDescent="0.2">
      <c r="A84" s="1">
        <v>71</v>
      </c>
      <c r="B84" s="1">
        <v>15</v>
      </c>
      <c r="C84" s="2">
        <v>46082.5</v>
      </c>
      <c r="D84" s="1" t="s">
        <v>27</v>
      </c>
      <c r="E84" s="1" t="s">
        <v>201</v>
      </c>
      <c r="F84" s="1" t="s">
        <v>26</v>
      </c>
      <c r="G84" s="38" t="s">
        <v>16</v>
      </c>
    </row>
    <row r="85" spans="1:7" ht="15.75" customHeight="1" x14ac:dyDescent="0.2">
      <c r="A85" s="1">
        <v>71</v>
      </c>
      <c r="B85" s="1">
        <v>15</v>
      </c>
      <c r="C85" s="5">
        <v>46082.583333333336</v>
      </c>
      <c r="D85" s="1" t="s">
        <v>13</v>
      </c>
      <c r="E85" s="1" t="s">
        <v>194</v>
      </c>
      <c r="F85" s="1" t="s">
        <v>26</v>
      </c>
      <c r="G85" s="40" t="s">
        <v>19</v>
      </c>
    </row>
    <row r="86" spans="1:7" ht="15.75" customHeight="1" x14ac:dyDescent="0.2">
      <c r="A86" s="1">
        <v>71</v>
      </c>
      <c r="B86" s="1">
        <v>15</v>
      </c>
      <c r="C86" s="5">
        <v>46082.666666666664</v>
      </c>
      <c r="D86" s="1" t="s">
        <v>19</v>
      </c>
      <c r="E86" s="1" t="s">
        <v>194</v>
      </c>
      <c r="F86" s="1" t="s">
        <v>26</v>
      </c>
      <c r="G86" s="38" t="s">
        <v>13</v>
      </c>
    </row>
    <row r="87" spans="1:7" ht="15.75" customHeight="1" x14ac:dyDescent="0.2">
      <c r="A87" s="1">
        <v>78</v>
      </c>
      <c r="B87" s="1">
        <v>16</v>
      </c>
      <c r="C87" s="2">
        <v>46088.583333333336</v>
      </c>
      <c r="D87" s="1" t="s">
        <v>203</v>
      </c>
      <c r="E87" s="1" t="s">
        <v>19</v>
      </c>
      <c r="F87" s="1" t="s">
        <v>45</v>
      </c>
      <c r="G87" s="4"/>
    </row>
    <row r="88" spans="1:7" ht="15.75" customHeight="1" x14ac:dyDescent="0.2">
      <c r="A88" s="1">
        <v>78</v>
      </c>
      <c r="B88" s="1">
        <v>16</v>
      </c>
      <c r="C88" s="2">
        <v>46089.416666666664</v>
      </c>
      <c r="D88" s="1" t="s">
        <v>36</v>
      </c>
      <c r="E88" s="1" t="s">
        <v>11</v>
      </c>
      <c r="F88" s="1" t="s">
        <v>37</v>
      </c>
      <c r="G88" s="4"/>
    </row>
    <row r="89" spans="1:7" ht="15.75" customHeight="1" x14ac:dyDescent="0.2">
      <c r="A89" s="1">
        <v>78</v>
      </c>
      <c r="B89" s="1">
        <v>16</v>
      </c>
      <c r="C89" s="5">
        <v>46089.416666666664</v>
      </c>
      <c r="D89" s="1" t="s">
        <v>46</v>
      </c>
      <c r="E89" s="1" t="s">
        <v>13</v>
      </c>
      <c r="F89" s="1" t="s">
        <v>45</v>
      </c>
      <c r="G89" s="3"/>
    </row>
    <row r="90" spans="1:7" ht="15.75" customHeight="1" x14ac:dyDescent="0.2">
      <c r="A90" s="1">
        <v>78</v>
      </c>
      <c r="B90" s="1">
        <v>16</v>
      </c>
      <c r="C90" s="5">
        <v>46089.520833333336</v>
      </c>
      <c r="D90" s="1" t="s">
        <v>196</v>
      </c>
      <c r="E90" s="1" t="s">
        <v>16</v>
      </c>
      <c r="F90" s="8" t="s">
        <v>37</v>
      </c>
      <c r="G90" s="3"/>
    </row>
    <row r="91" spans="1:7" ht="15.75" customHeight="1" x14ac:dyDescent="0.2">
      <c r="A91" s="1">
        <v>78</v>
      </c>
      <c r="B91" s="1">
        <v>16</v>
      </c>
      <c r="C91" s="5">
        <v>46089.583333333336</v>
      </c>
      <c r="D91" s="1" t="s">
        <v>28</v>
      </c>
      <c r="E91" s="1" t="s">
        <v>27</v>
      </c>
      <c r="F91" s="1" t="s">
        <v>61</v>
      </c>
      <c r="G91" s="3"/>
    </row>
    <row r="92" spans="1:7" ht="15.75" customHeight="1" x14ac:dyDescent="0.2">
      <c r="A92" s="1">
        <v>62</v>
      </c>
      <c r="B92" s="1">
        <v>16</v>
      </c>
      <c r="C92" s="5">
        <v>46089.666666666664</v>
      </c>
      <c r="D92" s="1" t="s">
        <v>193</v>
      </c>
      <c r="E92" s="1" t="s">
        <v>9</v>
      </c>
      <c r="F92" s="1" t="s">
        <v>17</v>
      </c>
      <c r="G92" s="4"/>
    </row>
    <row r="93" spans="1:7" ht="15.75" customHeight="1" x14ac:dyDescent="0.2">
      <c r="A93" s="1">
        <v>38</v>
      </c>
      <c r="B93" s="1">
        <v>17</v>
      </c>
      <c r="C93" s="5">
        <v>46095.666666666664</v>
      </c>
      <c r="D93" s="1" t="s">
        <v>12</v>
      </c>
      <c r="E93" s="1" t="s">
        <v>55</v>
      </c>
      <c r="F93" s="1" t="s">
        <v>26</v>
      </c>
      <c r="G93" s="38" t="s">
        <v>18</v>
      </c>
    </row>
    <row r="94" spans="1:7" ht="15.75" customHeight="1" x14ac:dyDescent="0.2">
      <c r="A94" s="1">
        <v>67</v>
      </c>
      <c r="B94" s="1">
        <v>17</v>
      </c>
      <c r="C94" s="2">
        <v>46095.75</v>
      </c>
      <c r="D94" s="1" t="s">
        <v>9</v>
      </c>
      <c r="E94" s="1" t="s">
        <v>49</v>
      </c>
      <c r="F94" s="1" t="s">
        <v>26</v>
      </c>
      <c r="G94" s="38" t="s">
        <v>14</v>
      </c>
    </row>
    <row r="95" spans="1:7" ht="15.75" customHeight="1" x14ac:dyDescent="0.2">
      <c r="A95" s="1">
        <v>84</v>
      </c>
      <c r="B95" s="1">
        <v>17</v>
      </c>
      <c r="C95" s="5">
        <v>46096.416666666664</v>
      </c>
      <c r="D95" s="1" t="s">
        <v>16</v>
      </c>
      <c r="E95" s="1" t="s">
        <v>197</v>
      </c>
      <c r="F95" s="1" t="s">
        <v>26</v>
      </c>
      <c r="G95" s="40" t="s">
        <v>11</v>
      </c>
    </row>
    <row r="96" spans="1:7" ht="15.75" customHeight="1" x14ac:dyDescent="0.2">
      <c r="A96" s="1">
        <v>84</v>
      </c>
      <c r="B96" s="1">
        <v>17</v>
      </c>
      <c r="C96" s="5">
        <v>46096.5</v>
      </c>
      <c r="D96" s="1" t="s">
        <v>11</v>
      </c>
      <c r="E96" s="1" t="s">
        <v>199</v>
      </c>
      <c r="F96" s="1" t="s">
        <v>26</v>
      </c>
      <c r="G96" s="38" t="s">
        <v>16</v>
      </c>
    </row>
    <row r="97" spans="1:7" ht="15.75" customHeight="1" x14ac:dyDescent="0.2">
      <c r="A97" s="1">
        <v>84</v>
      </c>
      <c r="B97" s="1">
        <v>17</v>
      </c>
      <c r="C97" s="11">
        <v>46096.583333333336</v>
      </c>
      <c r="D97" s="1" t="s">
        <v>13</v>
      </c>
      <c r="E97" s="1" t="s">
        <v>51</v>
      </c>
      <c r="F97" s="1" t="s">
        <v>26</v>
      </c>
      <c r="G97" s="38" t="s">
        <v>19</v>
      </c>
    </row>
    <row r="98" spans="1:7" ht="15.75" customHeight="1" x14ac:dyDescent="0.2">
      <c r="A98" s="1">
        <v>88</v>
      </c>
      <c r="B98" s="1">
        <v>18</v>
      </c>
      <c r="C98" s="5">
        <v>46102.416666666664</v>
      </c>
      <c r="D98" s="1" t="s">
        <v>200</v>
      </c>
      <c r="E98" s="1" t="s">
        <v>11</v>
      </c>
      <c r="F98" s="1" t="s">
        <v>43</v>
      </c>
      <c r="G98" s="4"/>
    </row>
    <row r="99" spans="1:7" ht="15.75" customHeight="1" x14ac:dyDescent="0.2">
      <c r="A99" s="1">
        <v>88</v>
      </c>
      <c r="B99" s="1">
        <v>18</v>
      </c>
      <c r="C99" s="2">
        <v>46102.520833333336</v>
      </c>
      <c r="D99" s="1" t="s">
        <v>42</v>
      </c>
      <c r="E99" s="1" t="s">
        <v>27</v>
      </c>
      <c r="F99" s="1" t="s">
        <v>43</v>
      </c>
    </row>
    <row r="100" spans="1:7" ht="15.75" customHeight="1" x14ac:dyDescent="0.2">
      <c r="A100" s="1">
        <v>88</v>
      </c>
      <c r="B100" s="1">
        <v>18</v>
      </c>
      <c r="C100" s="5">
        <v>46102.583333333336</v>
      </c>
      <c r="D100" s="1" t="s">
        <v>47</v>
      </c>
      <c r="E100" s="1" t="s">
        <v>18</v>
      </c>
      <c r="F100" s="1" t="s">
        <v>58</v>
      </c>
      <c r="G100" s="3"/>
    </row>
    <row r="101" spans="1:7" ht="15.75" customHeight="1" x14ac:dyDescent="0.2">
      <c r="A101" s="1">
        <v>88</v>
      </c>
      <c r="B101" s="1">
        <v>18</v>
      </c>
      <c r="C101" s="5">
        <v>46102.604166666664</v>
      </c>
      <c r="D101" s="1" t="s">
        <v>42</v>
      </c>
      <c r="E101" s="1" t="s">
        <v>13</v>
      </c>
      <c r="F101" s="1" t="s">
        <v>43</v>
      </c>
      <c r="G101" s="4"/>
    </row>
    <row r="102" spans="1:7" ht="15.75" customHeight="1" x14ac:dyDescent="0.2">
      <c r="A102" s="1">
        <v>88</v>
      </c>
      <c r="B102" s="1">
        <v>18</v>
      </c>
      <c r="C102" s="5">
        <v>46102.6875</v>
      </c>
      <c r="D102" s="1" t="s">
        <v>42</v>
      </c>
      <c r="E102" s="1" t="s">
        <v>19</v>
      </c>
      <c r="F102" s="1" t="s">
        <v>43</v>
      </c>
    </row>
    <row r="103" spans="1:7" ht="15.75" customHeight="1" x14ac:dyDescent="0.2">
      <c r="A103" s="1">
        <v>29</v>
      </c>
      <c r="B103" s="1">
        <v>18</v>
      </c>
      <c r="C103" s="2">
        <v>46102.708333333336</v>
      </c>
      <c r="D103" s="1" t="s">
        <v>56</v>
      </c>
      <c r="E103" s="1" t="s">
        <v>14</v>
      </c>
      <c r="F103" s="1" t="s">
        <v>64</v>
      </c>
      <c r="G103" s="4"/>
    </row>
    <row r="104" spans="1:7" ht="15.75" customHeight="1" x14ac:dyDescent="0.2">
      <c r="A104" s="1">
        <v>41</v>
      </c>
      <c r="B104" s="1">
        <v>18</v>
      </c>
      <c r="C104" s="2">
        <v>46102.75</v>
      </c>
      <c r="D104" s="1" t="s">
        <v>38</v>
      </c>
      <c r="E104" s="1" t="s">
        <v>12</v>
      </c>
      <c r="F104" s="1" t="s">
        <v>58</v>
      </c>
      <c r="G104" s="4"/>
    </row>
    <row r="105" spans="1:7" ht="15.75" customHeight="1" x14ac:dyDescent="0.2">
      <c r="A105" s="1">
        <v>71</v>
      </c>
      <c r="B105" s="1">
        <v>18</v>
      </c>
      <c r="C105" s="5">
        <v>46102.791666666664</v>
      </c>
      <c r="D105" s="1" t="s">
        <v>57</v>
      </c>
      <c r="E105" s="1" t="s">
        <v>9</v>
      </c>
      <c r="F105" s="1" t="s">
        <v>65</v>
      </c>
      <c r="G105" s="4"/>
    </row>
    <row r="106" spans="1:7" ht="15.75" customHeight="1" x14ac:dyDescent="0.2">
      <c r="C106" s="5"/>
    </row>
    <row r="107" spans="1:7" ht="15.75" customHeight="1" x14ac:dyDescent="0.2">
      <c r="G107" s="4"/>
    </row>
    <row r="108" spans="1:7" ht="15.75" customHeight="1" x14ac:dyDescent="0.2"/>
    <row r="109" spans="1:7" ht="15.75" customHeight="1" x14ac:dyDescent="0.2"/>
    <row r="110" spans="1:7" ht="15.75" customHeight="1" x14ac:dyDescent="0.2">
      <c r="C110" s="5"/>
    </row>
    <row r="111" spans="1:7" ht="15.75" customHeight="1" x14ac:dyDescent="0.2">
      <c r="C111" s="5"/>
    </row>
    <row r="112" spans="1:7" ht="15.75" customHeight="1" x14ac:dyDescent="0.2">
      <c r="C112" s="5"/>
      <c r="G112" s="4"/>
    </row>
    <row r="113" spans="3:7" ht="15.75" customHeight="1" x14ac:dyDescent="0.2">
      <c r="C113" s="5"/>
      <c r="G113" s="4"/>
    </row>
    <row r="114" spans="3:7" ht="15.75" customHeight="1" x14ac:dyDescent="0.2">
      <c r="C114" s="5"/>
      <c r="G114" s="4"/>
    </row>
    <row r="115" spans="3:7" ht="15.75" customHeight="1" x14ac:dyDescent="0.2">
      <c r="C115" s="5"/>
    </row>
    <row r="116" spans="3:7" ht="15.75" customHeight="1" x14ac:dyDescent="0.2">
      <c r="G116" s="4"/>
    </row>
    <row r="117" spans="3:7" ht="15.75" customHeight="1" x14ac:dyDescent="0.2">
      <c r="C117" s="5"/>
      <c r="G117" s="4"/>
    </row>
    <row r="118" spans="3:7" ht="15.75" customHeight="1" x14ac:dyDescent="0.2">
      <c r="C118" s="5"/>
      <c r="G118" s="4"/>
    </row>
    <row r="119" spans="3:7" ht="15.75" customHeight="1" x14ac:dyDescent="0.2">
      <c r="C119" s="5"/>
    </row>
    <row r="120" spans="3:7" ht="15.75" customHeight="1" x14ac:dyDescent="0.2"/>
    <row r="121" spans="3:7" ht="15.75" customHeight="1" x14ac:dyDescent="0.2">
      <c r="G121" s="4"/>
    </row>
    <row r="123" spans="3:7" ht="15.75" customHeight="1" x14ac:dyDescent="0.2">
      <c r="C123" s="5"/>
      <c r="G123" s="4"/>
    </row>
    <row r="124" spans="3:7" ht="15.75" customHeight="1" x14ac:dyDescent="0.2">
      <c r="C124" s="5"/>
      <c r="G124" s="4"/>
    </row>
    <row r="125" spans="3:7" ht="15.75" customHeight="1" x14ac:dyDescent="0.2">
      <c r="G125" s="4"/>
    </row>
    <row r="126" spans="3:7" ht="15.75" customHeight="1" x14ac:dyDescent="0.2">
      <c r="C126" s="5"/>
    </row>
    <row r="129" spans="3:7" ht="15.75" customHeight="1" x14ac:dyDescent="0.2">
      <c r="C129" s="5"/>
    </row>
    <row r="130" spans="3:7" ht="15.75" customHeight="1" x14ac:dyDescent="0.2">
      <c r="C130" s="5"/>
    </row>
    <row r="131" spans="3:7" ht="15.75" customHeight="1" x14ac:dyDescent="0.2">
      <c r="C131" s="5"/>
    </row>
    <row r="132" spans="3:7" ht="15.75" customHeight="1" x14ac:dyDescent="0.2">
      <c r="C132" s="5"/>
      <c r="G132" s="3"/>
    </row>
    <row r="133" spans="3:7" ht="15.75" customHeight="1" x14ac:dyDescent="0.2">
      <c r="C133" s="5"/>
    </row>
    <row r="134" spans="3:7" ht="15.75" customHeight="1" x14ac:dyDescent="0.2">
      <c r="C134" s="5"/>
    </row>
    <row r="135" spans="3:7" ht="15.75" customHeight="1" x14ac:dyDescent="0.2">
      <c r="G135" s="4"/>
    </row>
  </sheetData>
  <autoFilter ref="A1:G135">
    <sortState ref="A2:G135">
      <sortCondition ref="C1:C135"/>
    </sortState>
  </autoFilter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abSelected="1" topLeftCell="A13" zoomScaleNormal="100" workbookViewId="0">
      <selection activeCell="E108" sqref="E108"/>
    </sheetView>
  </sheetViews>
  <sheetFormatPr baseColWidth="10" defaultColWidth="11.42578125" defaultRowHeight="14.25" x14ac:dyDescent="0.2"/>
  <cols>
    <col min="1" max="1" width="11.42578125" style="12"/>
    <col min="2" max="2" width="8.42578125" style="13" customWidth="1"/>
    <col min="3" max="3" width="15.42578125" style="14" customWidth="1"/>
    <col min="4" max="4" width="14.5703125" style="13" customWidth="1"/>
    <col min="5" max="5" width="20" style="13" customWidth="1"/>
    <col min="6" max="6" width="29.85546875" style="13" customWidth="1"/>
    <col min="7" max="7" width="33" style="13" customWidth="1"/>
    <col min="8" max="8" width="32" style="13" customWidth="1"/>
    <col min="9" max="9" width="16.5703125" style="13" customWidth="1"/>
    <col min="10" max="10" width="21.85546875" style="13" customWidth="1"/>
    <col min="11" max="16384" width="11.42578125" style="13"/>
  </cols>
  <sheetData>
    <row r="1" spans="1:10" s="19" customFormat="1" ht="19.5" customHeight="1" x14ac:dyDescent="0.2">
      <c r="A1" s="15" t="s">
        <v>0</v>
      </c>
      <c r="B1" s="16" t="s">
        <v>66</v>
      </c>
      <c r="C1" s="17" t="s">
        <v>67</v>
      </c>
      <c r="D1" s="18" t="s">
        <v>68</v>
      </c>
      <c r="E1" s="16" t="s">
        <v>69</v>
      </c>
      <c r="F1" s="16" t="s">
        <v>2</v>
      </c>
      <c r="G1" s="16" t="s">
        <v>3</v>
      </c>
      <c r="H1" s="16" t="s">
        <v>4</v>
      </c>
      <c r="I1" s="16" t="s">
        <v>70</v>
      </c>
      <c r="J1" s="16" t="s">
        <v>71</v>
      </c>
    </row>
    <row r="2" spans="1:10" ht="19.5" customHeight="1" x14ac:dyDescent="0.2">
      <c r="A2" s="20">
        <f>'DBB2025'!A2</f>
        <v>2</v>
      </c>
      <c r="B2" s="21">
        <f>'DBB2025'!C2</f>
        <v>45913.5</v>
      </c>
      <c r="C2" s="22">
        <f>'DBB2025'!C2</f>
        <v>45913.5</v>
      </c>
      <c r="D2" s="23">
        <f>'DBB2025'!C2</f>
        <v>45913.5</v>
      </c>
      <c r="E2" s="24" t="str">
        <f t="shared" ref="E2" si="0">IF(LEFT(F2,3)="TVK",F2,G2)</f>
        <v>TVK U12mix2</v>
      </c>
      <c r="F2" s="25" t="str">
        <f>'DBB2025'!D2</f>
        <v>BBV Landau</v>
      </c>
      <c r="G2" s="20" t="str">
        <f>'DBB2025'!E2</f>
        <v>TVK U12mix2</v>
      </c>
      <c r="H2" s="20" t="str">
        <f>'DBB2025'!F2</f>
        <v>Sporthalle West</v>
      </c>
      <c r="I2" s="20" t="str">
        <f t="shared" ref="I2" si="1">IF(LEFT(F2,3)="TVK","Heim","Auswärts")</f>
        <v>Auswärts</v>
      </c>
      <c r="J2" s="20" t="str">
        <f>IF('DBB2025'!G2=0,"",'DBB2025'!G2)</f>
        <v/>
      </c>
    </row>
    <row r="3" spans="1:10" ht="19.5" customHeight="1" x14ac:dyDescent="0.2">
      <c r="A3" s="20">
        <f>'DBB2025'!A3</f>
        <v>2</v>
      </c>
      <c r="B3" s="21">
        <f>'DBB2025'!C3</f>
        <v>45913.583333333336</v>
      </c>
      <c r="C3" s="22">
        <f>'DBB2025'!C3</f>
        <v>45913.583333333336</v>
      </c>
      <c r="D3" s="23">
        <f>'DBB2025'!C3</f>
        <v>45913.583333333336</v>
      </c>
      <c r="E3" s="24" t="str">
        <f t="shared" ref="E3:E66" si="2">IF(LEFT(F3,3)="TVK",F3,G3)</f>
        <v>TVK U14w</v>
      </c>
      <c r="F3" s="25" t="str">
        <f>'DBB2025'!D3</f>
        <v>BBV Landau</v>
      </c>
      <c r="G3" s="20" t="str">
        <f>'DBB2025'!E3</f>
        <v>TVK U14w</v>
      </c>
      <c r="H3" s="20" t="str">
        <f>'DBB2025'!F3</f>
        <v>Sporthalle West</v>
      </c>
      <c r="I3" s="20" t="str">
        <f t="shared" ref="I3:I66" si="3">IF(LEFT(F3,3)="TVK","Heim","Auswärts")</f>
        <v>Auswärts</v>
      </c>
      <c r="J3" s="20" t="str">
        <f>IF('DBB2025'!G3=0,"",'DBB2025'!G3)</f>
        <v/>
      </c>
    </row>
    <row r="4" spans="1:10" ht="19.5" customHeight="1" x14ac:dyDescent="0.2">
      <c r="A4" s="20">
        <f>'DBB2025'!A4</f>
        <v>1</v>
      </c>
      <c r="B4" s="21">
        <f>'DBB2025'!C4</f>
        <v>45913.6875</v>
      </c>
      <c r="C4" s="22">
        <f>'DBB2025'!C4</f>
        <v>45913.6875</v>
      </c>
      <c r="D4" s="23">
        <f>'DBB2025'!C4</f>
        <v>45913.6875</v>
      </c>
      <c r="E4" s="24" t="str">
        <f t="shared" si="2"/>
        <v>TVK I</v>
      </c>
      <c r="F4" s="25" t="str">
        <f>'DBB2025'!D4</f>
        <v>SC Lerchenberg</v>
      </c>
      <c r="G4" s="20" t="str">
        <f>'DBB2025'!E4</f>
        <v>TVK I</v>
      </c>
      <c r="H4" s="20" t="str">
        <f>'DBB2025'!F4</f>
        <v>Carl-Zuckmayer-Schulzentrum Halle B</v>
      </c>
      <c r="I4" s="20" t="str">
        <f t="shared" si="3"/>
        <v>Auswärts</v>
      </c>
      <c r="J4" s="20" t="str">
        <f>IF('DBB2025'!G4=0,"",'DBB2025'!G4)</f>
        <v/>
      </c>
    </row>
    <row r="5" spans="1:10" ht="19.5" customHeight="1" x14ac:dyDescent="0.2">
      <c r="A5" s="20">
        <f>'DBB2025'!A5</f>
        <v>2</v>
      </c>
      <c r="B5" s="21">
        <f>'DBB2025'!C5</f>
        <v>45914.5</v>
      </c>
      <c r="C5" s="22">
        <f>'DBB2025'!C5</f>
        <v>45914.5</v>
      </c>
      <c r="D5" s="23">
        <f>'DBB2025'!C5</f>
        <v>45914.5</v>
      </c>
      <c r="E5" s="24" t="str">
        <f t="shared" si="2"/>
        <v>TVK U14m</v>
      </c>
      <c r="F5" s="25" t="str">
        <f>'DBB2025'!D5</f>
        <v>VT Zweibrücken</v>
      </c>
      <c r="G5" s="20" t="str">
        <f>'DBB2025'!E5</f>
        <v>TVK U14m</v>
      </c>
      <c r="H5" s="20" t="str">
        <f>'DBB2025'!F5</f>
        <v>Hofenfelsgymnasium</v>
      </c>
      <c r="I5" s="20" t="str">
        <f t="shared" si="3"/>
        <v>Auswärts</v>
      </c>
      <c r="J5" s="20" t="str">
        <f>IF('DBB2025'!G5=0,"",'DBB2025'!G5)</f>
        <v/>
      </c>
    </row>
    <row r="6" spans="1:10" ht="19.5" customHeight="1" x14ac:dyDescent="0.2">
      <c r="A6" s="20">
        <f>'DBB2025'!A6</f>
        <v>2</v>
      </c>
      <c r="B6" s="21">
        <f>'DBB2025'!C6</f>
        <v>45914.666666666664</v>
      </c>
      <c r="C6" s="22">
        <f>'DBB2025'!C6</f>
        <v>45914.666666666664</v>
      </c>
      <c r="D6" s="23">
        <f>'DBB2025'!C6</f>
        <v>45914.666666666664</v>
      </c>
      <c r="E6" s="24" t="str">
        <f t="shared" si="2"/>
        <v>TVK U16m</v>
      </c>
      <c r="F6" s="25" t="str">
        <f>'DBB2025'!D6</f>
        <v>VT Zweibrücken</v>
      </c>
      <c r="G6" s="20" t="str">
        <f>'DBB2025'!E6</f>
        <v>TVK U16m</v>
      </c>
      <c r="H6" s="20">
        <f>'DBB2025'!F6</f>
        <v>0</v>
      </c>
      <c r="I6" s="20" t="str">
        <f t="shared" si="3"/>
        <v>Auswärts</v>
      </c>
      <c r="J6" s="20" t="str">
        <f>IF('DBB2025'!G6=0,"",'DBB2025'!G6)</f>
        <v/>
      </c>
    </row>
    <row r="7" spans="1:10" ht="19.5" customHeight="1" x14ac:dyDescent="0.2">
      <c r="A7" s="20">
        <f>'DBB2025'!A7</f>
        <v>2</v>
      </c>
      <c r="B7" s="21">
        <f>'DBB2025'!C7</f>
        <v>45914.75</v>
      </c>
      <c r="C7" s="22">
        <f>'DBB2025'!C7</f>
        <v>45914.75</v>
      </c>
      <c r="D7" s="23">
        <f>'DBB2025'!C7</f>
        <v>45914.75</v>
      </c>
      <c r="E7" s="24" t="str">
        <f t="shared" si="2"/>
        <v>TVK U18m</v>
      </c>
      <c r="F7" s="25" t="str">
        <f>'DBB2025'!D7</f>
        <v>VT Zweibrücken</v>
      </c>
      <c r="G7" s="20" t="str">
        <f>'DBB2025'!E7</f>
        <v>TVK U18m</v>
      </c>
      <c r="H7" s="20" t="str">
        <f>'DBB2025'!F7</f>
        <v>Ignaz-Roth-Halle</v>
      </c>
      <c r="I7" s="20" t="str">
        <f t="shared" si="3"/>
        <v>Auswärts</v>
      </c>
      <c r="J7" s="20" t="str">
        <f>IF('DBB2025'!G7=0,"",'DBB2025'!G7)</f>
        <v/>
      </c>
    </row>
    <row r="8" spans="1:10" ht="19.5" customHeight="1" x14ac:dyDescent="0.2">
      <c r="A8" s="20">
        <f>'DBB2025'!A8</f>
        <v>8</v>
      </c>
      <c r="B8" s="21">
        <f>'DBB2025'!C8</f>
        <v>45920.5</v>
      </c>
      <c r="C8" s="22">
        <f>'DBB2025'!C8</f>
        <v>45920.5</v>
      </c>
      <c r="D8" s="23">
        <f>'DBB2025'!C8</f>
        <v>45920.5</v>
      </c>
      <c r="E8" s="24" t="str">
        <f t="shared" si="2"/>
        <v>TVK U12mix2</v>
      </c>
      <c r="F8" s="25" t="str">
        <f>'DBB2025'!D8</f>
        <v>TVK U12mix2</v>
      </c>
      <c r="G8" s="20" t="str">
        <f>'DBB2025'!E8</f>
        <v>TV Bad Bergzabern</v>
      </c>
      <c r="H8" s="20" t="str">
        <f>'DBB2025'!F8</f>
        <v>Regionale Schule</v>
      </c>
      <c r="I8" s="20" t="str">
        <f t="shared" si="3"/>
        <v>Heim</v>
      </c>
      <c r="J8" s="20" t="str">
        <f>IF('DBB2025'!G8=0,"",'DBB2025'!G8)</f>
        <v>TVK U12mix1</v>
      </c>
    </row>
    <row r="9" spans="1:10" ht="19.5" customHeight="1" x14ac:dyDescent="0.2">
      <c r="A9" s="20">
        <f>'DBB2025'!A9</f>
        <v>4</v>
      </c>
      <c r="B9" s="21">
        <f>'DBB2025'!C9</f>
        <v>45920.583333333336</v>
      </c>
      <c r="C9" s="22">
        <f>'DBB2025'!C9</f>
        <v>45920.583333333336</v>
      </c>
      <c r="D9" s="23">
        <f>'DBB2025'!C9</f>
        <v>45920.583333333336</v>
      </c>
      <c r="E9" s="24" t="str">
        <f t="shared" si="2"/>
        <v>TVK II</v>
      </c>
      <c r="F9" s="25" t="str">
        <f>'DBB2025'!D9</f>
        <v>TVK II</v>
      </c>
      <c r="G9" s="20" t="str">
        <f>'DBB2025'!E9</f>
        <v>SG Towers Speyer/Schifferstadt 2</v>
      </c>
      <c r="H9" s="20" t="str">
        <f>'DBB2025'!F9</f>
        <v>Regionale Schule</v>
      </c>
      <c r="I9" s="20" t="str">
        <f t="shared" si="3"/>
        <v>Heim</v>
      </c>
      <c r="J9" s="20" t="str">
        <f>IF('DBB2025'!G9=0,"",'DBB2025'!G9)</f>
        <v>TVK U18m</v>
      </c>
    </row>
    <row r="10" spans="1:10" ht="19.5" customHeight="1" x14ac:dyDescent="0.2">
      <c r="A10" s="20">
        <f>'DBB2025'!A10</f>
        <v>3</v>
      </c>
      <c r="B10" s="21">
        <f>'DBB2025'!C10</f>
        <v>45920.666666666664</v>
      </c>
      <c r="C10" s="22">
        <f>'DBB2025'!C10</f>
        <v>45920.666666666664</v>
      </c>
      <c r="D10" s="23">
        <f>'DBB2025'!C10</f>
        <v>45920.666666666664</v>
      </c>
      <c r="E10" s="24" t="str">
        <f t="shared" si="2"/>
        <v>TVK Damen</v>
      </c>
      <c r="F10" s="25" t="str">
        <f>'DBB2025'!D10</f>
        <v>TVK Damen</v>
      </c>
      <c r="G10" s="20" t="str">
        <f>'DBB2025'!E10</f>
        <v>TG 1846 Worms</v>
      </c>
      <c r="H10" s="20" t="str">
        <f>'DBB2025'!F10</f>
        <v>Regionale Schule</v>
      </c>
      <c r="I10" s="20" t="str">
        <f t="shared" si="3"/>
        <v>Heim</v>
      </c>
      <c r="J10" s="20" t="str">
        <f>IF('DBB2025'!G10=0,"",'DBB2025'!G10)</f>
        <v>TVK I</v>
      </c>
    </row>
    <row r="11" spans="1:10" ht="19.5" customHeight="1" x14ac:dyDescent="0.2">
      <c r="A11" s="20">
        <f>'DBB2025'!A11</f>
        <v>7</v>
      </c>
      <c r="B11" s="21">
        <f>'DBB2025'!C11</f>
        <v>45920.75</v>
      </c>
      <c r="C11" s="22">
        <f>'DBB2025'!C11</f>
        <v>45920.75</v>
      </c>
      <c r="D11" s="23">
        <f>'DBB2025'!C11</f>
        <v>45920.75</v>
      </c>
      <c r="E11" s="24" t="str">
        <f t="shared" si="2"/>
        <v>TVK I</v>
      </c>
      <c r="F11" s="25" t="str">
        <f>'DBB2025'!D11</f>
        <v>TVK I</v>
      </c>
      <c r="G11" s="20" t="str">
        <f>'DBB2025'!E11</f>
        <v>SG Towers Speyer/Schifferstadt</v>
      </c>
      <c r="H11" s="20" t="str">
        <f>'DBB2025'!F11</f>
        <v>Regionale Schule</v>
      </c>
      <c r="I11" s="20" t="str">
        <f t="shared" si="3"/>
        <v>Heim</v>
      </c>
      <c r="J11" s="20" t="str">
        <f>IF('DBB2025'!G11=0,"",'DBB2025'!G11)</f>
        <v>TVK Damen</v>
      </c>
    </row>
    <row r="12" spans="1:10" ht="19.5" customHeight="1" x14ac:dyDescent="0.2">
      <c r="A12" s="20">
        <f>'DBB2025'!A12</f>
        <v>14</v>
      </c>
      <c r="B12" s="21">
        <f>'DBB2025'!C12</f>
        <v>45927.5</v>
      </c>
      <c r="C12" s="22">
        <f>'DBB2025'!C12</f>
        <v>45927.5</v>
      </c>
      <c r="D12" s="23">
        <f>'DBB2025'!C12</f>
        <v>45927.5</v>
      </c>
      <c r="E12" s="24" t="str">
        <f t="shared" si="2"/>
        <v>TVK U14w</v>
      </c>
      <c r="F12" s="25" t="str">
        <f>'DBB2025'!D12</f>
        <v>Kaiserslautern Thunderbolts e.V.</v>
      </c>
      <c r="G12" s="20" t="str">
        <f>'DBB2025'!E12</f>
        <v>TVK U14w</v>
      </c>
      <c r="H12" s="20" t="str">
        <f>'DBB2025'!F12</f>
        <v>Hohenstaufengymnasium KL</v>
      </c>
      <c r="I12" s="20" t="str">
        <f t="shared" si="3"/>
        <v>Auswärts</v>
      </c>
      <c r="J12" s="20" t="str">
        <f>IF('DBB2025'!G12=0,"",'DBB2025'!G12)</f>
        <v/>
      </c>
    </row>
    <row r="13" spans="1:10" ht="19.5" customHeight="1" x14ac:dyDescent="0.2">
      <c r="A13" s="20">
        <f>'DBB2025'!A13</f>
        <v>14</v>
      </c>
      <c r="B13" s="21">
        <f>'DBB2025'!C13</f>
        <v>45927.583333333336</v>
      </c>
      <c r="C13" s="22">
        <f>'DBB2025'!C13</f>
        <v>45927.583333333336</v>
      </c>
      <c r="D13" s="23">
        <f>'DBB2025'!C13</f>
        <v>45927.583333333336</v>
      </c>
      <c r="E13" s="24" t="str">
        <f t="shared" si="2"/>
        <v>TVK U14m</v>
      </c>
      <c r="F13" s="25" t="str">
        <f>'DBB2025'!D13</f>
        <v>Kaiserslautern Thunderbolts e.V. 1</v>
      </c>
      <c r="G13" s="20" t="str">
        <f>'DBB2025'!E13</f>
        <v>TVK U14m</v>
      </c>
      <c r="H13" s="20" t="str">
        <f>'DBB2025'!F13</f>
        <v>Hohenstaufengymnasium KL</v>
      </c>
      <c r="I13" s="20" t="str">
        <f t="shared" si="3"/>
        <v>Auswärts</v>
      </c>
      <c r="J13" s="20" t="str">
        <f>IF('DBB2025'!G13=0,"",'DBB2025'!G13)</f>
        <v/>
      </c>
    </row>
    <row r="14" spans="1:10" ht="19.5" customHeight="1" x14ac:dyDescent="0.2">
      <c r="A14" s="20">
        <f>'DBB2025'!A14</f>
        <v>14</v>
      </c>
      <c r="B14" s="21">
        <f>'DBB2025'!C14</f>
        <v>45927.666666666664</v>
      </c>
      <c r="C14" s="22">
        <f>'DBB2025'!C14</f>
        <v>45927.666666666664</v>
      </c>
      <c r="D14" s="23">
        <f>'DBB2025'!C14</f>
        <v>45927.666666666664</v>
      </c>
      <c r="E14" s="24" t="str">
        <f t="shared" si="2"/>
        <v>TVK U16m</v>
      </c>
      <c r="F14" s="25" t="str">
        <f>'DBB2025'!D14</f>
        <v>Kaiserslautern Thunderbolts e.V. 2</v>
      </c>
      <c r="G14" s="20" t="str">
        <f>'DBB2025'!E14</f>
        <v>TVK U16m</v>
      </c>
      <c r="H14" s="20" t="str">
        <f>'DBB2025'!F14</f>
        <v>Hohenstaufengymnasium KL</v>
      </c>
      <c r="I14" s="20" t="str">
        <f t="shared" si="3"/>
        <v>Auswärts</v>
      </c>
      <c r="J14" s="20" t="str">
        <f>IF('DBB2025'!G14=0,"",'DBB2025'!G14)</f>
        <v/>
      </c>
    </row>
    <row r="15" spans="1:10" ht="19.5" customHeight="1" x14ac:dyDescent="0.2">
      <c r="A15" s="20">
        <f>'DBB2025'!A15</f>
        <v>6</v>
      </c>
      <c r="B15" s="21">
        <f>'DBB2025'!C15</f>
        <v>45927.770833333336</v>
      </c>
      <c r="C15" s="22">
        <f>'DBB2025'!C15</f>
        <v>45927.770833333336</v>
      </c>
      <c r="D15" s="23">
        <f>'DBB2025'!C15</f>
        <v>45927.770833333336</v>
      </c>
      <c r="E15" s="24" t="str">
        <f t="shared" si="2"/>
        <v>TVK II</v>
      </c>
      <c r="F15" s="25" t="str">
        <f>'DBB2025'!D15</f>
        <v>TSG Maxdorf</v>
      </c>
      <c r="G15" s="20" t="str">
        <f>'DBB2025'!E15</f>
        <v>TVK II</v>
      </c>
      <c r="H15" s="20" t="str">
        <f>'DBB2025'!F15</f>
        <v>Waldsporthalle</v>
      </c>
      <c r="I15" s="20" t="str">
        <f t="shared" si="3"/>
        <v>Auswärts</v>
      </c>
      <c r="J15" s="20" t="str">
        <f>IF('DBB2025'!G15=0,"",'DBB2025'!G15)</f>
        <v/>
      </c>
    </row>
    <row r="16" spans="1:10" ht="19.5" customHeight="1" x14ac:dyDescent="0.2">
      <c r="A16" s="20">
        <f>'DBB2025'!A16</f>
        <v>14</v>
      </c>
      <c r="B16" s="21">
        <f>'DBB2025'!C16</f>
        <v>45928.416666666664</v>
      </c>
      <c r="C16" s="22">
        <f>'DBB2025'!C16</f>
        <v>45928.416666666664</v>
      </c>
      <c r="D16" s="23">
        <f>'DBB2025'!C16</f>
        <v>45928.416666666664</v>
      </c>
      <c r="E16" s="24" t="str">
        <f t="shared" si="2"/>
        <v>TVK U12mix2</v>
      </c>
      <c r="F16" s="25" t="str">
        <f>'DBB2025'!D16</f>
        <v>Kaiserslautern Thunderbolts e.V. 2</v>
      </c>
      <c r="G16" s="20" t="str">
        <f>'DBB2025'!E16</f>
        <v>TVK U12mix2</v>
      </c>
      <c r="H16" s="20" t="str">
        <f>'DBB2025'!F16</f>
        <v>Hohenstaufengymnasium KL</v>
      </c>
      <c r="I16" s="20" t="str">
        <f t="shared" si="3"/>
        <v>Auswärts</v>
      </c>
      <c r="J16" s="20" t="str">
        <f>IF('DBB2025'!G16=0,"",'DBB2025'!G16)</f>
        <v/>
      </c>
    </row>
    <row r="17" spans="1:10" ht="19.5" customHeight="1" x14ac:dyDescent="0.2">
      <c r="A17" s="20">
        <f>'DBB2025'!A17</f>
        <v>14</v>
      </c>
      <c r="B17" s="21">
        <f>'DBB2025'!C17</f>
        <v>45928.520833333336</v>
      </c>
      <c r="C17" s="22">
        <f>'DBB2025'!C17</f>
        <v>45928.520833333336</v>
      </c>
      <c r="D17" s="23">
        <f>'DBB2025'!C17</f>
        <v>45928.520833333336</v>
      </c>
      <c r="E17" s="24" t="str">
        <f t="shared" si="2"/>
        <v>TVK U12mix1</v>
      </c>
      <c r="F17" s="25" t="str">
        <f>'DBB2025'!D17</f>
        <v>Kaiserslautern Thunderbolts e.V. 1</v>
      </c>
      <c r="G17" s="20" t="str">
        <f>'DBB2025'!E17</f>
        <v>TVK U12mix1</v>
      </c>
      <c r="H17" s="20" t="str">
        <f>'DBB2025'!F17</f>
        <v>Hohenstaufengymnasium KL</v>
      </c>
      <c r="I17" s="20" t="str">
        <f t="shared" si="3"/>
        <v>Auswärts</v>
      </c>
      <c r="J17" s="20" t="str">
        <f>IF('DBB2025'!G17=0,"",'DBB2025'!G17)</f>
        <v/>
      </c>
    </row>
    <row r="18" spans="1:10" ht="19.5" customHeight="1" x14ac:dyDescent="0.2">
      <c r="A18" s="20">
        <f>'DBB2025'!A18</f>
        <v>14</v>
      </c>
      <c r="B18" s="21">
        <f>'DBB2025'!C18</f>
        <v>45928.666666666664</v>
      </c>
      <c r="C18" s="22">
        <f>'DBB2025'!C18</f>
        <v>45928.666666666664</v>
      </c>
      <c r="D18" s="23">
        <f>'DBB2025'!C18</f>
        <v>45928.666666666664</v>
      </c>
      <c r="E18" s="24" t="str">
        <f t="shared" si="2"/>
        <v>TVK U18m</v>
      </c>
      <c r="F18" s="25" t="str">
        <f>'DBB2025'!D18</f>
        <v>TSG Maxdorf</v>
      </c>
      <c r="G18" s="20" t="str">
        <f>'DBB2025'!E18</f>
        <v>TVK U18m</v>
      </c>
      <c r="H18" s="20" t="str">
        <f>'DBB2025'!F18</f>
        <v>Waldsporthalle</v>
      </c>
      <c r="I18" s="20" t="str">
        <f t="shared" si="3"/>
        <v>Auswärts</v>
      </c>
      <c r="J18" s="20" t="str">
        <f>IF('DBB2025'!G18=0,"",'DBB2025'!G18)</f>
        <v/>
      </c>
    </row>
    <row r="19" spans="1:10" ht="19.5" customHeight="1" x14ac:dyDescent="0.2">
      <c r="A19" s="20">
        <f>'DBB2025'!A19</f>
        <v>11</v>
      </c>
      <c r="B19" s="21">
        <f>'DBB2025'!C19</f>
        <v>45928.75</v>
      </c>
      <c r="C19" s="22">
        <f>'DBB2025'!C19</f>
        <v>45928.75</v>
      </c>
      <c r="D19" s="23">
        <f>'DBB2025'!C19</f>
        <v>45928.75</v>
      </c>
      <c r="E19" s="24" t="str">
        <f t="shared" si="2"/>
        <v>TVK I</v>
      </c>
      <c r="F19" s="25" t="str">
        <f>'DBB2025'!D19</f>
        <v>ASC Theresianum Mainz 2</v>
      </c>
      <c r="G19" s="20" t="str">
        <f>'DBB2025'!E19</f>
        <v>TVK I</v>
      </c>
      <c r="H19" s="20" t="str">
        <f>'DBB2025'!F19</f>
        <v>Theresianum Mainz</v>
      </c>
      <c r="I19" s="20" t="str">
        <f t="shared" si="3"/>
        <v>Auswärts</v>
      </c>
      <c r="J19" s="20" t="str">
        <f>IF('DBB2025'!G19=0,"",'DBB2025'!G19)</f>
        <v/>
      </c>
    </row>
    <row r="20" spans="1:10" ht="19.5" customHeight="1" x14ac:dyDescent="0.2">
      <c r="A20" s="20">
        <f>'DBB2025'!A20</f>
        <v>3</v>
      </c>
      <c r="B20" s="21">
        <f>'DBB2025'!C20</f>
        <v>45935.75</v>
      </c>
      <c r="C20" s="22">
        <f>'DBB2025'!C20</f>
        <v>45935.75</v>
      </c>
      <c r="D20" s="23">
        <f>'DBB2025'!C20</f>
        <v>45935.75</v>
      </c>
      <c r="E20" s="24" t="str">
        <f t="shared" si="2"/>
        <v>TVK II</v>
      </c>
      <c r="F20" s="25" t="str">
        <f>'DBB2025'!D20</f>
        <v>VT Zweibrücken 2</v>
      </c>
      <c r="G20" s="20" t="str">
        <f>'DBB2025'!E20</f>
        <v>TVK II</v>
      </c>
      <c r="H20" s="20">
        <f>'DBB2025'!F20</f>
        <v>0</v>
      </c>
      <c r="I20" s="20" t="str">
        <f t="shared" si="3"/>
        <v>Auswärts</v>
      </c>
      <c r="J20" s="20" t="str">
        <f>IF('DBB2025'!G20=0,"",'DBB2025'!G20)</f>
        <v/>
      </c>
    </row>
    <row r="21" spans="1:10" ht="19.5" customHeight="1" x14ac:dyDescent="0.2">
      <c r="A21" s="20">
        <f>'DBB2025'!A21</f>
        <v>23</v>
      </c>
      <c r="B21" s="21">
        <f>'DBB2025'!C21</f>
        <v>45962.5</v>
      </c>
      <c r="C21" s="22">
        <f>'DBB2025'!C21</f>
        <v>45962.5</v>
      </c>
      <c r="D21" s="23">
        <f>'DBB2025'!C21</f>
        <v>45962.5</v>
      </c>
      <c r="E21" s="24" t="str">
        <f t="shared" si="2"/>
        <v>TVK U12mix2</v>
      </c>
      <c r="F21" s="25" t="str">
        <f>'DBB2025'!D21</f>
        <v>TVK U12mix2</v>
      </c>
      <c r="G21" s="20" t="str">
        <f>'DBB2025'!E21</f>
        <v>Eintracht Lambsheim e.V.</v>
      </c>
      <c r="H21" s="20" t="str">
        <f>'DBB2025'!F21</f>
        <v>Regionale Schule</v>
      </c>
      <c r="I21" s="20" t="str">
        <f t="shared" si="3"/>
        <v>Heim</v>
      </c>
      <c r="J21" s="20" t="str">
        <f>IF('DBB2025'!G21=0,"",'DBB2025'!G21)</f>
        <v>TVK U14m</v>
      </c>
    </row>
    <row r="22" spans="1:10" ht="19.5" customHeight="1" x14ac:dyDescent="0.2">
      <c r="A22" s="20">
        <f>'DBB2025'!A22</f>
        <v>23</v>
      </c>
      <c r="B22" s="21">
        <f>'DBB2025'!C22</f>
        <v>45962.583333333336</v>
      </c>
      <c r="C22" s="22">
        <f>'DBB2025'!C22</f>
        <v>45962.583333333336</v>
      </c>
      <c r="D22" s="23">
        <f>'DBB2025'!C22</f>
        <v>45962.583333333336</v>
      </c>
      <c r="E22" s="24" t="str">
        <f t="shared" si="2"/>
        <v>TVK U14m</v>
      </c>
      <c r="F22" s="25" t="str">
        <f>'DBB2025'!D22</f>
        <v>TVK U14m</v>
      </c>
      <c r="G22" s="20" t="str">
        <f>'DBB2025'!E22</f>
        <v>TV 03 Ramstein</v>
      </c>
      <c r="H22" s="20" t="str">
        <f>'DBB2025'!F22</f>
        <v>Regionale Schule</v>
      </c>
      <c r="I22" s="20" t="str">
        <f t="shared" si="3"/>
        <v>Heim</v>
      </c>
      <c r="J22" s="20" t="str">
        <f>IF('DBB2025'!G22=0,"",'DBB2025'!G22)</f>
        <v>TVK U12mix2</v>
      </c>
    </row>
    <row r="23" spans="1:10" ht="19.5" customHeight="1" x14ac:dyDescent="0.2">
      <c r="A23" s="20">
        <f>'DBB2025'!A23</f>
        <v>23</v>
      </c>
      <c r="B23" s="21">
        <f>'DBB2025'!C23</f>
        <v>45962.666666666664</v>
      </c>
      <c r="C23" s="22">
        <f>'DBB2025'!C23</f>
        <v>45962.666666666664</v>
      </c>
      <c r="D23" s="23">
        <f>'DBB2025'!C23</f>
        <v>45962.666666666664</v>
      </c>
      <c r="E23" s="24" t="str">
        <f t="shared" si="2"/>
        <v>TVK U16m</v>
      </c>
      <c r="F23" s="25" t="str">
        <f>'DBB2025'!D23</f>
        <v>TVK U16m</v>
      </c>
      <c r="G23" s="20" t="str">
        <f>'DBB2025'!E23</f>
        <v>BBC Fastbreakers Rockenhausen</v>
      </c>
      <c r="H23" s="20" t="str">
        <f>'DBB2025'!F23</f>
        <v>Regionale Schule</v>
      </c>
      <c r="I23" s="20" t="str">
        <f t="shared" si="3"/>
        <v>Heim</v>
      </c>
      <c r="J23" s="20" t="str">
        <f>IF('DBB2025'!G23=0,"",'DBB2025'!G23)</f>
        <v>TVK U18m</v>
      </c>
    </row>
    <row r="24" spans="1:10" ht="19.5" customHeight="1" x14ac:dyDescent="0.2">
      <c r="A24" s="20">
        <f>'DBB2025'!A24</f>
        <v>23</v>
      </c>
      <c r="B24" s="21">
        <f>'DBB2025'!C24</f>
        <v>45962.75</v>
      </c>
      <c r="C24" s="22">
        <f>'DBB2025'!C24</f>
        <v>45962.75</v>
      </c>
      <c r="D24" s="23">
        <f>'DBB2025'!C24</f>
        <v>45962.75</v>
      </c>
      <c r="E24" s="24" t="str">
        <f t="shared" si="2"/>
        <v>TVK U18m</v>
      </c>
      <c r="F24" s="25" t="str">
        <f>'DBB2025'!D24</f>
        <v>TVK U18m</v>
      </c>
      <c r="G24" s="20" t="str">
        <f>'DBB2025'!E24</f>
        <v>Eintracht Lambsheim e.V.</v>
      </c>
      <c r="H24" s="20" t="str">
        <f>'DBB2025'!F24</f>
        <v>Regionale Schule</v>
      </c>
      <c r="I24" s="20" t="str">
        <f t="shared" si="3"/>
        <v>Heim</v>
      </c>
      <c r="J24" s="20" t="str">
        <f>IF('DBB2025'!G24=0,"",'DBB2025'!G24)</f>
        <v>TVK U16m</v>
      </c>
    </row>
    <row r="25" spans="1:10" ht="19.5" customHeight="1" x14ac:dyDescent="0.2">
      <c r="A25" s="20">
        <f>'DBB2025'!A25</f>
        <v>18</v>
      </c>
      <c r="B25" s="21">
        <f>'DBB2025'!C25</f>
        <v>45962.833333333336</v>
      </c>
      <c r="C25" s="22">
        <f>'DBB2025'!C25</f>
        <v>45962.833333333336</v>
      </c>
      <c r="D25" s="23">
        <f>'DBB2025'!C25</f>
        <v>45962.833333333336</v>
      </c>
      <c r="E25" s="24" t="str">
        <f t="shared" si="2"/>
        <v>TVK I</v>
      </c>
      <c r="F25" s="25" t="str">
        <f>'DBB2025'!D25</f>
        <v>TVK I</v>
      </c>
      <c r="G25" s="20" t="str">
        <f>'DBB2025'!E25</f>
        <v>TV 03 Ramstein</v>
      </c>
      <c r="H25" s="20" t="str">
        <f>'DBB2025'!F25</f>
        <v>Regionale Schule</v>
      </c>
      <c r="I25" s="20" t="str">
        <f t="shared" si="3"/>
        <v>Heim</v>
      </c>
      <c r="J25" s="20" t="str">
        <f>IF('DBB2025'!G25=0,"",'DBB2025'!G25)</f>
        <v>TVK Damen</v>
      </c>
    </row>
    <row r="26" spans="1:10" ht="19.5" customHeight="1" x14ac:dyDescent="0.2">
      <c r="A26" s="20">
        <f>'DBB2025'!A26</f>
        <v>26</v>
      </c>
      <c r="B26" s="21">
        <f>'DBB2025'!C26</f>
        <v>45969.5</v>
      </c>
      <c r="C26" s="22">
        <f>'DBB2025'!C26</f>
        <v>45969.5</v>
      </c>
      <c r="D26" s="23">
        <f>'DBB2025'!C26</f>
        <v>45969.5</v>
      </c>
      <c r="E26" s="24" t="str">
        <f t="shared" si="2"/>
        <v>TVK U12mix1</v>
      </c>
      <c r="F26" s="25" t="str">
        <f>'DBB2025'!D26</f>
        <v>1. FC Kaiserslautern</v>
      </c>
      <c r="G26" s="20" t="str">
        <f>'DBB2025'!E26</f>
        <v>TVK U12mix1</v>
      </c>
      <c r="H26" s="20" t="str">
        <f>'DBB2025'!F26</f>
        <v>Hohenstaufengymnasium KL</v>
      </c>
      <c r="I26" s="20" t="str">
        <f t="shared" si="3"/>
        <v>Auswärts</v>
      </c>
      <c r="J26" s="20" t="str">
        <f>IF('DBB2025'!G26=0,"",'DBB2025'!G26)</f>
        <v/>
      </c>
    </row>
    <row r="27" spans="1:10" ht="19.5" customHeight="1" x14ac:dyDescent="0.2">
      <c r="A27" s="20">
        <f>'DBB2025'!A27</f>
        <v>26</v>
      </c>
      <c r="B27" s="21">
        <f>'DBB2025'!C27</f>
        <v>45969.666666666664</v>
      </c>
      <c r="C27" s="22">
        <f>'DBB2025'!C27</f>
        <v>45969.666666666664</v>
      </c>
      <c r="D27" s="23">
        <f>'DBB2025'!C27</f>
        <v>45969.666666666664</v>
      </c>
      <c r="E27" s="24" t="str">
        <f t="shared" si="2"/>
        <v>TVK U14w</v>
      </c>
      <c r="F27" s="25" t="str">
        <f>'DBB2025'!D27</f>
        <v>SG 1. FC Kaiserslautern/BBC Mehlingen</v>
      </c>
      <c r="G27" s="20" t="str">
        <f>'DBB2025'!E27</f>
        <v>TVK U14w</v>
      </c>
      <c r="H27" s="20" t="str">
        <f>'DBB2025'!F27</f>
        <v>Hohenstaufengymnasium KL</v>
      </c>
      <c r="I27" s="20" t="str">
        <f t="shared" si="3"/>
        <v>Auswärts</v>
      </c>
      <c r="J27" s="20" t="str">
        <f>IF('DBB2025'!G27=0,"",'DBB2025'!G27)</f>
        <v/>
      </c>
    </row>
    <row r="28" spans="1:10" ht="19.5" customHeight="1" x14ac:dyDescent="0.2">
      <c r="A28" s="20">
        <f>'DBB2025'!A28</f>
        <v>26</v>
      </c>
      <c r="B28" s="21">
        <f>'DBB2025'!C28</f>
        <v>45970.458333333336</v>
      </c>
      <c r="C28" s="22">
        <f>'DBB2025'!C28</f>
        <v>45970.458333333336</v>
      </c>
      <c r="D28" s="23">
        <f>'DBB2025'!C28</f>
        <v>45970.458333333336</v>
      </c>
      <c r="E28" s="24" t="str">
        <f t="shared" si="2"/>
        <v>TVK U18m</v>
      </c>
      <c r="F28" s="25" t="str">
        <f>'DBB2025'!D28</f>
        <v>1. FC Kaiserslautern 1</v>
      </c>
      <c r="G28" s="20" t="str">
        <f>'DBB2025'!E28</f>
        <v>TVK U18m</v>
      </c>
      <c r="H28" s="20" t="str">
        <f>'DBB2025'!F28</f>
        <v>Barbarossahalle Kaiserslautern</v>
      </c>
      <c r="I28" s="20" t="str">
        <f t="shared" si="3"/>
        <v>Auswärts</v>
      </c>
      <c r="J28" s="20" t="str">
        <f>IF('DBB2025'!G28=0,"",'DBB2025'!G28)</f>
        <v/>
      </c>
    </row>
    <row r="29" spans="1:10" ht="19.5" customHeight="1" x14ac:dyDescent="0.2">
      <c r="A29" s="20">
        <f>'DBB2025'!A29</f>
        <v>26</v>
      </c>
      <c r="B29" s="21">
        <f>'DBB2025'!C29</f>
        <v>45970.5</v>
      </c>
      <c r="C29" s="22">
        <f>'DBB2025'!C29</f>
        <v>45970.5</v>
      </c>
      <c r="D29" s="23">
        <f>'DBB2025'!C29</f>
        <v>45970.5</v>
      </c>
      <c r="E29" s="24" t="str">
        <f t="shared" si="2"/>
        <v>TVK U14m</v>
      </c>
      <c r="F29" s="25" t="str">
        <f>'DBB2025'!D29</f>
        <v>BBC Mehlingen</v>
      </c>
      <c r="G29" s="20" t="str">
        <f>'DBB2025'!E29</f>
        <v>TVK U14m</v>
      </c>
      <c r="H29" s="20" t="str">
        <f>'DBB2025'!F29</f>
        <v>IGS Halle Enkenbach-Alsenborn</v>
      </c>
      <c r="I29" s="20" t="str">
        <f t="shared" si="3"/>
        <v>Auswärts</v>
      </c>
      <c r="J29" s="20" t="str">
        <f>IF('DBB2025'!G29=0,"",'DBB2025'!G29)</f>
        <v/>
      </c>
    </row>
    <row r="30" spans="1:10" ht="19.5" customHeight="1" x14ac:dyDescent="0.2">
      <c r="A30" s="20">
        <f>'DBB2025'!A30</f>
        <v>26</v>
      </c>
      <c r="B30" s="21">
        <f>'DBB2025'!C30</f>
        <v>45970.583333333336</v>
      </c>
      <c r="C30" s="22">
        <f>'DBB2025'!C30</f>
        <v>45970.583333333336</v>
      </c>
      <c r="D30" s="23">
        <f>'DBB2025'!C30</f>
        <v>45970.583333333336</v>
      </c>
      <c r="E30" s="24" t="str">
        <f t="shared" si="2"/>
        <v>TVK U16m</v>
      </c>
      <c r="F30" s="25" t="str">
        <f>'DBB2025'!D30</f>
        <v>BBC Mehlingen</v>
      </c>
      <c r="G30" s="20" t="str">
        <f>'DBB2025'!E30</f>
        <v>TVK U16m</v>
      </c>
      <c r="H30" s="20" t="str">
        <f>'DBB2025'!F30</f>
        <v>IGS Halle Enkenbach-Alsenborn</v>
      </c>
      <c r="I30" s="20" t="str">
        <f t="shared" si="3"/>
        <v>Auswärts</v>
      </c>
      <c r="J30" s="20" t="str">
        <f>IF('DBB2025'!G30=0,"",'DBB2025'!G30)</f>
        <v/>
      </c>
    </row>
    <row r="31" spans="1:10" ht="19.5" customHeight="1" x14ac:dyDescent="0.2">
      <c r="A31" s="20">
        <f>'DBB2025'!A31</f>
        <v>21</v>
      </c>
      <c r="B31" s="21">
        <f>'DBB2025'!C31</f>
        <v>45970.625</v>
      </c>
      <c r="C31" s="22">
        <f>'DBB2025'!C31</f>
        <v>45970.625</v>
      </c>
      <c r="D31" s="23">
        <f>'DBB2025'!C31</f>
        <v>45970.625</v>
      </c>
      <c r="E31" s="24" t="str">
        <f t="shared" si="2"/>
        <v>TVK I</v>
      </c>
      <c r="F31" s="25" t="str">
        <f>'DBB2025'!D31</f>
        <v>1. FC Kaiserslautern 2</v>
      </c>
      <c r="G31" s="20" t="str">
        <f>'DBB2025'!E31</f>
        <v>TVK I</v>
      </c>
      <c r="H31" s="20" t="str">
        <f>'DBB2025'!F31</f>
        <v>Barbarossahalle Kaiserslautern</v>
      </c>
      <c r="I31" s="20" t="str">
        <f t="shared" si="3"/>
        <v>Auswärts</v>
      </c>
      <c r="J31" s="20" t="str">
        <f>IF('DBB2025'!G31=0,"",'DBB2025'!G31)</f>
        <v/>
      </c>
    </row>
    <row r="32" spans="1:10" ht="19.5" customHeight="1" x14ac:dyDescent="0.2">
      <c r="A32" s="20">
        <f>'DBB2025'!A32</f>
        <v>10</v>
      </c>
      <c r="B32" s="21">
        <f>'DBB2025'!C32</f>
        <v>45970.708333333336</v>
      </c>
      <c r="C32" s="22">
        <f>'DBB2025'!C32</f>
        <v>45970.708333333336</v>
      </c>
      <c r="D32" s="23">
        <f>'DBB2025'!C32</f>
        <v>45970.708333333336</v>
      </c>
      <c r="E32" s="24" t="str">
        <f t="shared" si="2"/>
        <v>TVK Damen</v>
      </c>
      <c r="F32" s="25" t="str">
        <f>'DBB2025'!D32</f>
        <v>SC Lerchenberg</v>
      </c>
      <c r="G32" s="20" t="str">
        <f>'DBB2025'!E32</f>
        <v>TVK Damen</v>
      </c>
      <c r="H32" s="20" t="str">
        <f>'DBB2025'!F32</f>
        <v>Carl-Zuckmayer-Schulzentrum Halle B</v>
      </c>
      <c r="I32" s="20" t="str">
        <f t="shared" si="3"/>
        <v>Auswärts</v>
      </c>
      <c r="J32" s="20" t="str">
        <f>IF('DBB2025'!G32=0,"",'DBB2025'!G32)</f>
        <v/>
      </c>
    </row>
    <row r="33" spans="1:10" ht="19.5" customHeight="1" x14ac:dyDescent="0.2">
      <c r="A33" s="20">
        <f>'DBB2025'!A33</f>
        <v>14</v>
      </c>
      <c r="B33" s="21">
        <f>'DBB2025'!C33</f>
        <v>45970.75</v>
      </c>
      <c r="C33" s="22">
        <f>'DBB2025'!C33</f>
        <v>45970.75</v>
      </c>
      <c r="D33" s="23">
        <f>'DBB2025'!C33</f>
        <v>45970.75</v>
      </c>
      <c r="E33" s="24" t="str">
        <f t="shared" si="2"/>
        <v>TVK II</v>
      </c>
      <c r="F33" s="25" t="str">
        <f>'DBB2025'!D33</f>
        <v>BBC Mehlingen</v>
      </c>
      <c r="G33" s="20" t="str">
        <f>'DBB2025'!E33</f>
        <v>TVK II</v>
      </c>
      <c r="H33" s="20" t="str">
        <f>'DBB2025'!F33</f>
        <v>IGS Halle Enkenbach-Alsenborn</v>
      </c>
      <c r="I33" s="20" t="str">
        <f t="shared" si="3"/>
        <v>Auswärts</v>
      </c>
      <c r="J33" s="20" t="str">
        <f>IF('DBB2025'!G33=0,"",'DBB2025'!G33)</f>
        <v/>
      </c>
    </row>
    <row r="34" spans="1:10" ht="19.5" customHeight="1" x14ac:dyDescent="0.2">
      <c r="A34" s="20">
        <f>'DBB2025'!A34</f>
        <v>33</v>
      </c>
      <c r="B34" s="21">
        <f>'DBB2025'!C34</f>
        <v>45976.583333333336</v>
      </c>
      <c r="C34" s="22">
        <f>'DBB2025'!C34</f>
        <v>45976.583333333336</v>
      </c>
      <c r="D34" s="23">
        <f>'DBB2025'!C34</f>
        <v>45976.583333333336</v>
      </c>
      <c r="E34" s="24" t="str">
        <f t="shared" si="2"/>
        <v>TVK U14m</v>
      </c>
      <c r="F34" s="25" t="str">
        <f>'DBB2025'!D34</f>
        <v>TVK U14m</v>
      </c>
      <c r="G34" s="20" t="str">
        <f>'DBB2025'!E34</f>
        <v>1. FC Kaiserslautern 2</v>
      </c>
      <c r="H34" s="20" t="str">
        <f>'DBB2025'!F34</f>
        <v>Regionale Schule</v>
      </c>
      <c r="I34" s="20" t="str">
        <f t="shared" si="3"/>
        <v>Heim</v>
      </c>
      <c r="J34" s="20" t="str">
        <f>IF('DBB2025'!G34=0,"",'DBB2025'!G34)</f>
        <v>TVK U16m</v>
      </c>
    </row>
    <row r="35" spans="1:10" ht="19.5" customHeight="1" x14ac:dyDescent="0.2">
      <c r="A35" s="20">
        <f>'DBB2025'!A35</f>
        <v>33</v>
      </c>
      <c r="B35" s="21">
        <f>'DBB2025'!C35</f>
        <v>45976.666666666664</v>
      </c>
      <c r="C35" s="22">
        <f>'DBB2025'!C35</f>
        <v>45976.666666666664</v>
      </c>
      <c r="D35" s="23">
        <f>'DBB2025'!C35</f>
        <v>45976.666666666664</v>
      </c>
      <c r="E35" s="24" t="str">
        <f t="shared" si="2"/>
        <v>TVK U16m</v>
      </c>
      <c r="F35" s="25" t="str">
        <f>'DBB2025'!D35</f>
        <v>TVK U16m</v>
      </c>
      <c r="G35" s="20" t="str">
        <f>'DBB2025'!E35</f>
        <v>1. FC Kaiserslautern 1</v>
      </c>
      <c r="H35" s="20" t="str">
        <f>'DBB2025'!F35</f>
        <v>Regionale Schule</v>
      </c>
      <c r="I35" s="20" t="str">
        <f t="shared" si="3"/>
        <v>Heim</v>
      </c>
      <c r="J35" s="20" t="str">
        <f>IF('DBB2025'!G35=0,"",'DBB2025'!G35)</f>
        <v>TVK U14m</v>
      </c>
    </row>
    <row r="36" spans="1:10" ht="19.5" customHeight="1" x14ac:dyDescent="0.2">
      <c r="A36" s="20">
        <f>'DBB2025'!A36</f>
        <v>26</v>
      </c>
      <c r="B36" s="21">
        <f>'DBB2025'!C36</f>
        <v>45976.75</v>
      </c>
      <c r="C36" s="22">
        <f>'DBB2025'!C36</f>
        <v>45976.75</v>
      </c>
      <c r="D36" s="23">
        <f>'DBB2025'!C36</f>
        <v>45976.75</v>
      </c>
      <c r="E36" s="24" t="str">
        <f t="shared" si="2"/>
        <v>TVK I</v>
      </c>
      <c r="F36" s="25" t="str">
        <f>'DBB2025'!D36</f>
        <v>TVK I</v>
      </c>
      <c r="G36" s="20" t="str">
        <f>'DBB2025'!E36</f>
        <v>DJK Nieder-Olm</v>
      </c>
      <c r="H36" s="20" t="str">
        <f>'DBB2025'!F36</f>
        <v>Regionale Schule</v>
      </c>
      <c r="I36" s="20" t="str">
        <f t="shared" si="3"/>
        <v>Heim</v>
      </c>
      <c r="J36" s="20" t="str">
        <f>IF('DBB2025'!G36=0,"",'DBB2025'!G36)</f>
        <v>TVK Damen</v>
      </c>
    </row>
    <row r="37" spans="1:10" ht="19.5" customHeight="1" x14ac:dyDescent="0.2">
      <c r="A37" s="20">
        <f>'DBB2025'!A37</f>
        <v>33</v>
      </c>
      <c r="B37" s="21">
        <f>'DBB2025'!C37</f>
        <v>45977.416666666664</v>
      </c>
      <c r="C37" s="22">
        <f>'DBB2025'!C37</f>
        <v>45977.416666666664</v>
      </c>
      <c r="D37" s="23">
        <f>'DBB2025'!C37</f>
        <v>45977.416666666664</v>
      </c>
      <c r="E37" s="24" t="str">
        <f t="shared" si="2"/>
        <v>TVK U12mix1</v>
      </c>
      <c r="F37" s="25" t="str">
        <f>'DBB2025'!D37</f>
        <v>TVK U12mix1</v>
      </c>
      <c r="G37" s="20" t="str">
        <f>'DBB2025'!E37</f>
        <v>SG Towers Speyer/Schifferstadt 1</v>
      </c>
      <c r="H37" s="20" t="str">
        <f>'DBB2025'!F37</f>
        <v>Regionale Schule</v>
      </c>
      <c r="I37" s="20" t="str">
        <f t="shared" si="3"/>
        <v>Heim</v>
      </c>
      <c r="J37" s="20" t="str">
        <f>IF('DBB2025'!G37=0,"",'DBB2025'!G37)</f>
        <v>TVK U12mix2</v>
      </c>
    </row>
    <row r="38" spans="1:10" ht="19.5" customHeight="1" x14ac:dyDescent="0.2">
      <c r="A38" s="20">
        <f>'DBB2025'!A38</f>
        <v>33</v>
      </c>
      <c r="B38" s="21">
        <f>'DBB2025'!C38</f>
        <v>45977.5</v>
      </c>
      <c r="C38" s="22">
        <f>'DBB2025'!C38</f>
        <v>45977.5</v>
      </c>
      <c r="D38" s="23">
        <f>'DBB2025'!C38</f>
        <v>45977.5</v>
      </c>
      <c r="E38" s="24" t="str">
        <f t="shared" si="2"/>
        <v>TVK U12mix2</v>
      </c>
      <c r="F38" s="25" t="str">
        <f>'DBB2025'!D38</f>
        <v>TVK U12mix2</v>
      </c>
      <c r="G38" s="20" t="str">
        <f>'DBB2025'!E38</f>
        <v>SG Towers Speyer/Schifferstadt 2</v>
      </c>
      <c r="H38" s="20" t="str">
        <f>'DBB2025'!F38</f>
        <v>Regionale Schule</v>
      </c>
      <c r="I38" s="20" t="str">
        <f t="shared" si="3"/>
        <v>Heim</v>
      </c>
      <c r="J38" s="20" t="str">
        <f>IF('DBB2025'!G38=0,"",'DBB2025'!G38)</f>
        <v>TVK U12mix1</v>
      </c>
    </row>
    <row r="39" spans="1:10" ht="19.5" customHeight="1" x14ac:dyDescent="0.2">
      <c r="A39" s="20">
        <f>'DBB2025'!A39</f>
        <v>33</v>
      </c>
      <c r="B39" s="21">
        <f>'DBB2025'!C39</f>
        <v>45977.583333333336</v>
      </c>
      <c r="C39" s="22">
        <f>'DBB2025'!C39</f>
        <v>45977.583333333336</v>
      </c>
      <c r="D39" s="23">
        <f>'DBB2025'!C39</f>
        <v>45977.583333333336</v>
      </c>
      <c r="E39" s="24" t="str">
        <f t="shared" si="2"/>
        <v>TVK U14w</v>
      </c>
      <c r="F39" s="25" t="str">
        <f>'DBB2025'!D39</f>
        <v>TVK U14w</v>
      </c>
      <c r="G39" s="20" t="str">
        <f>'DBB2025'!E39</f>
        <v>SG Towers Speyer/Schifferstadt</v>
      </c>
      <c r="H39" s="20" t="str">
        <f>'DBB2025'!F39</f>
        <v>Regionale Schule</v>
      </c>
      <c r="I39" s="20" t="str">
        <f t="shared" si="3"/>
        <v>Heim</v>
      </c>
      <c r="J39" s="20" t="str">
        <f>IF('DBB2025'!G39=0,"",'DBB2025'!G39)</f>
        <v>TVK U14m</v>
      </c>
    </row>
    <row r="40" spans="1:10" ht="19.5" customHeight="1" x14ac:dyDescent="0.2">
      <c r="A40" s="20">
        <f>'DBB2025'!A40</f>
        <v>39</v>
      </c>
      <c r="B40" s="21">
        <f>'DBB2025'!C40</f>
        <v>45983.458333333336</v>
      </c>
      <c r="C40" s="22">
        <f>'DBB2025'!C40</f>
        <v>45983.458333333336</v>
      </c>
      <c r="D40" s="23">
        <f>'DBB2025'!C40</f>
        <v>45983.458333333336</v>
      </c>
      <c r="E40" s="24" t="str">
        <f t="shared" si="2"/>
        <v>TVK U12mix1</v>
      </c>
      <c r="F40" s="25" t="str">
        <f>'DBB2025'!D40</f>
        <v>SG TV Dürkheim-BB-Int. Speyer 1</v>
      </c>
      <c r="G40" s="20" t="str">
        <f>'DBB2025'!E40</f>
        <v>TVK U12mix1</v>
      </c>
      <c r="H40" s="20" t="str">
        <f>'DBB2025'!F40</f>
        <v>Siedlungsschule (hinter PSD Bank Halle)</v>
      </c>
      <c r="I40" s="20" t="str">
        <f t="shared" si="3"/>
        <v>Auswärts</v>
      </c>
      <c r="J40" s="20" t="str">
        <f>IF('DBB2025'!G40=0,"",'DBB2025'!G40)</f>
        <v/>
      </c>
    </row>
    <row r="41" spans="1:10" ht="19.5" customHeight="1" x14ac:dyDescent="0.2">
      <c r="A41" s="20">
        <f>'DBB2025'!A41</f>
        <v>39</v>
      </c>
      <c r="B41" s="21">
        <f>'DBB2025'!C41</f>
        <v>45983.583333333336</v>
      </c>
      <c r="C41" s="22">
        <f>'DBB2025'!C41</f>
        <v>45983.583333333336</v>
      </c>
      <c r="D41" s="23">
        <f>'DBB2025'!C41</f>
        <v>45983.583333333336</v>
      </c>
      <c r="E41" s="24" t="str">
        <f t="shared" si="2"/>
        <v>TVK U14m</v>
      </c>
      <c r="F41" s="25" t="str">
        <f>'DBB2025'!D41</f>
        <v>SG Ludwigshafen/Frankenthal</v>
      </c>
      <c r="G41" s="20" t="str">
        <f>'DBB2025'!E41</f>
        <v>TVK U14m</v>
      </c>
      <c r="H41" s="20" t="str">
        <f>'DBB2025'!F41</f>
        <v>Theodor-Heuss-Gymnasium</v>
      </c>
      <c r="I41" s="20" t="str">
        <f t="shared" si="3"/>
        <v>Auswärts</v>
      </c>
      <c r="J41" s="20" t="str">
        <f>IF('DBB2025'!G41=0,"",'DBB2025'!G41)</f>
        <v/>
      </c>
    </row>
    <row r="42" spans="1:10" ht="19.5" customHeight="1" x14ac:dyDescent="0.2">
      <c r="A42" s="20">
        <f>'DBB2025'!A42</f>
        <v>39</v>
      </c>
      <c r="B42" s="21">
        <f>'DBB2025'!C42</f>
        <v>45984.458333333336</v>
      </c>
      <c r="C42" s="22">
        <f>'DBB2025'!C42</f>
        <v>45984.458333333336</v>
      </c>
      <c r="D42" s="23">
        <f>'DBB2025'!C42</f>
        <v>45984.458333333336</v>
      </c>
      <c r="E42" s="24" t="str">
        <f t="shared" si="2"/>
        <v>TVK U12mix2</v>
      </c>
      <c r="F42" s="25" t="str">
        <f>'DBB2025'!D42</f>
        <v>SG TV Dürkheim-BB-Int. Speyer 2</v>
      </c>
      <c r="G42" s="20" t="str">
        <f>'DBB2025'!E42</f>
        <v>TVK U12mix2</v>
      </c>
      <c r="H42" s="20" t="str">
        <f>'DBB2025'!F42</f>
        <v>TVD - Halle</v>
      </c>
      <c r="I42" s="20" t="str">
        <f t="shared" si="3"/>
        <v>Auswärts</v>
      </c>
      <c r="J42" s="20" t="str">
        <f>IF('DBB2025'!G42=0,"",'DBB2025'!G42)</f>
        <v/>
      </c>
    </row>
    <row r="43" spans="1:10" ht="19.5" customHeight="1" x14ac:dyDescent="0.2">
      <c r="A43" s="20">
        <f>'DBB2025'!A43</f>
        <v>19</v>
      </c>
      <c r="B43" s="21">
        <f>'DBB2025'!C43</f>
        <v>45984.666666666664</v>
      </c>
      <c r="C43" s="22">
        <f>'DBB2025'!C43</f>
        <v>45984.666666666664</v>
      </c>
      <c r="D43" s="23">
        <f>'DBB2025'!C43</f>
        <v>45984.666666666664</v>
      </c>
      <c r="E43" s="24" t="str">
        <f t="shared" si="2"/>
        <v>TVK II</v>
      </c>
      <c r="F43" s="25" t="str">
        <f>'DBB2025'!D43</f>
        <v>SG Ludwigshafen/Frankenthal 2</v>
      </c>
      <c r="G43" s="20" t="str">
        <f>'DBB2025'!E43</f>
        <v>TVK II</v>
      </c>
      <c r="H43" s="20" t="str">
        <f>'DBB2025'!F43</f>
        <v>Robert Schuman IGS Frankenthal</v>
      </c>
      <c r="I43" s="20" t="str">
        <f t="shared" si="3"/>
        <v>Auswärts</v>
      </c>
      <c r="J43" s="20" t="str">
        <f>IF('DBB2025'!G43=0,"",'DBB2025'!G43)</f>
        <v/>
      </c>
    </row>
    <row r="44" spans="1:10" ht="19.5" customHeight="1" x14ac:dyDescent="0.2">
      <c r="A44" s="20">
        <f>'DBB2025'!A44</f>
        <v>31</v>
      </c>
      <c r="B44" s="21">
        <f>'DBB2025'!C44</f>
        <v>45984.75</v>
      </c>
      <c r="C44" s="22">
        <f>'DBB2025'!C44</f>
        <v>45984.75</v>
      </c>
      <c r="D44" s="23">
        <f>'DBB2025'!C44</f>
        <v>45984.75</v>
      </c>
      <c r="E44" s="24" t="str">
        <f t="shared" si="2"/>
        <v>TVK I</v>
      </c>
      <c r="F44" s="25" t="str">
        <f>'DBB2025'!D44</f>
        <v>SG Ludwigshafen / Frankenthal</v>
      </c>
      <c r="G44" s="20" t="str">
        <f>'DBB2025'!E44</f>
        <v>TVK I</v>
      </c>
      <c r="H44" s="20" t="str">
        <f>'DBB2025'!F44</f>
        <v>Robert Schuman IGS Frankenthal</v>
      </c>
      <c r="I44" s="20" t="str">
        <f t="shared" si="3"/>
        <v>Auswärts</v>
      </c>
      <c r="J44" s="20" t="str">
        <f>IF('DBB2025'!G44=0,"",'DBB2025'!G44)</f>
        <v/>
      </c>
    </row>
    <row r="45" spans="1:10" ht="19.5" customHeight="1" x14ac:dyDescent="0.2">
      <c r="A45" s="20">
        <f>'DBB2025'!A45</f>
        <v>43</v>
      </c>
      <c r="B45" s="21">
        <f>'DBB2025'!C45</f>
        <v>45990.5</v>
      </c>
      <c r="C45" s="22">
        <f>'DBB2025'!C45</f>
        <v>45990.5</v>
      </c>
      <c r="D45" s="23">
        <f>'DBB2025'!C45</f>
        <v>45990.5</v>
      </c>
      <c r="E45" s="24" t="str">
        <f t="shared" si="2"/>
        <v>TVK U16m</v>
      </c>
      <c r="F45" s="25" t="str">
        <f>'DBB2025'!D45</f>
        <v>TVK U16m</v>
      </c>
      <c r="G45" s="20" t="str">
        <f>'DBB2025'!E45</f>
        <v>TSG Maxdorf</v>
      </c>
      <c r="H45" s="20" t="str">
        <f>'DBB2025'!F45</f>
        <v>Regionale Schule</v>
      </c>
      <c r="I45" s="20" t="str">
        <f t="shared" si="3"/>
        <v>Heim</v>
      </c>
      <c r="J45" s="20" t="str">
        <f>IF('DBB2025'!G45=0,"",'DBB2025'!G45)</f>
        <v>TVK U18m</v>
      </c>
    </row>
    <row r="46" spans="1:10" ht="19.5" customHeight="1" x14ac:dyDescent="0.2">
      <c r="A46" s="20">
        <f>'DBB2025'!A46</f>
        <v>43</v>
      </c>
      <c r="B46" s="21">
        <f>'DBB2025'!C46</f>
        <v>45990.583333333336</v>
      </c>
      <c r="C46" s="22">
        <f>'DBB2025'!C46</f>
        <v>45990.583333333336</v>
      </c>
      <c r="D46" s="23">
        <f>'DBB2025'!C46</f>
        <v>45990.583333333336</v>
      </c>
      <c r="E46" s="24" t="str">
        <f t="shared" si="2"/>
        <v>TVK U18m</v>
      </c>
      <c r="F46" s="25" t="str">
        <f>'DBB2025'!D46</f>
        <v>TVK U18m</v>
      </c>
      <c r="G46" s="20" t="str">
        <f>'DBB2025'!E46</f>
        <v>Kaiserslautern Thunderbolts e.V. 2</v>
      </c>
      <c r="H46" s="20" t="str">
        <f>'DBB2025'!F46</f>
        <v>Regionale Schule</v>
      </c>
      <c r="I46" s="20" t="str">
        <f t="shared" si="3"/>
        <v>Heim</v>
      </c>
      <c r="J46" s="20" t="str">
        <f>IF('DBB2025'!G46=0,"",'DBB2025'!G46)</f>
        <v>TVK U16m</v>
      </c>
    </row>
    <row r="47" spans="1:10" ht="19.5" customHeight="1" x14ac:dyDescent="0.2">
      <c r="A47" s="20">
        <f>'DBB2025'!A47</f>
        <v>20</v>
      </c>
      <c r="B47" s="21">
        <f>'DBB2025'!C47</f>
        <v>45990.666666666664</v>
      </c>
      <c r="C47" s="22">
        <f>'DBB2025'!C47</f>
        <v>45990.666666666664</v>
      </c>
      <c r="D47" s="23">
        <f>'DBB2025'!C47</f>
        <v>45990.666666666664</v>
      </c>
      <c r="E47" s="24" t="str">
        <f t="shared" si="2"/>
        <v>TVK II</v>
      </c>
      <c r="F47" s="25" t="str">
        <f>'DBB2025'!D47</f>
        <v>TVK II</v>
      </c>
      <c r="G47" s="20" t="str">
        <f>'DBB2025'!E47</f>
        <v>Kaiserslautern Thunderbolts</v>
      </c>
      <c r="H47" s="20" t="str">
        <f>'DBB2025'!F47</f>
        <v>Regionale Schule</v>
      </c>
      <c r="I47" s="20" t="str">
        <f t="shared" si="3"/>
        <v>Heim</v>
      </c>
      <c r="J47" s="20" t="str">
        <f>IF('DBB2025'!G47=0,"",'DBB2025'!G47)</f>
        <v>TVK U14w</v>
      </c>
    </row>
    <row r="48" spans="1:10" ht="19.5" customHeight="1" x14ac:dyDescent="0.2">
      <c r="A48" s="20">
        <f>'DBB2025'!A48</f>
        <v>14</v>
      </c>
      <c r="B48" s="21">
        <f>'DBB2025'!C48</f>
        <v>45990.75</v>
      </c>
      <c r="C48" s="22">
        <f>'DBB2025'!C48</f>
        <v>45990.75</v>
      </c>
      <c r="D48" s="23">
        <f>'DBB2025'!C48</f>
        <v>45990.75</v>
      </c>
      <c r="E48" s="24" t="str">
        <f t="shared" si="2"/>
        <v>TVK Damen</v>
      </c>
      <c r="F48" s="25" t="str">
        <f>'DBB2025'!D48</f>
        <v>TVK Damen</v>
      </c>
      <c r="G48" s="20" t="str">
        <f>'DBB2025'!E48</f>
        <v>TV Clausen</v>
      </c>
      <c r="H48" s="20" t="str">
        <f>'DBB2025'!F48</f>
        <v>Regionale Schule</v>
      </c>
      <c r="I48" s="20" t="str">
        <f t="shared" si="3"/>
        <v>Heim</v>
      </c>
      <c r="J48" s="20" t="str">
        <f>IF('DBB2025'!G48=0,"",'DBB2025'!G48)</f>
        <v>TVK I</v>
      </c>
    </row>
    <row r="49" spans="1:10" ht="19.5" customHeight="1" x14ac:dyDescent="0.2">
      <c r="A49" s="20">
        <f>'DBB2025'!A49</f>
        <v>35</v>
      </c>
      <c r="B49" s="21">
        <f>'DBB2025'!C49</f>
        <v>45990.833333333336</v>
      </c>
      <c r="C49" s="22">
        <f>'DBB2025'!C49</f>
        <v>45990.833333333336</v>
      </c>
      <c r="D49" s="23">
        <f>'DBB2025'!C49</f>
        <v>45990.833333333336</v>
      </c>
      <c r="E49" s="24" t="str">
        <f t="shared" si="2"/>
        <v>TVK I</v>
      </c>
      <c r="F49" s="25" t="str">
        <f>'DBB2025'!D49</f>
        <v>TVK I</v>
      </c>
      <c r="G49" s="20" t="str">
        <f>'DBB2025'!E49</f>
        <v>TSG Heidesheim 2</v>
      </c>
      <c r="H49" s="20" t="str">
        <f>'DBB2025'!F49</f>
        <v>Regionale Schule</v>
      </c>
      <c r="I49" s="20" t="str">
        <f t="shared" si="3"/>
        <v>Heim</v>
      </c>
      <c r="J49" s="20" t="str">
        <f>IF('DBB2025'!G49=0,"",'DBB2025'!G49)</f>
        <v>TVK Damen</v>
      </c>
    </row>
    <row r="50" spans="1:10" ht="19.5" customHeight="1" x14ac:dyDescent="0.2">
      <c r="A50" s="20">
        <f>'DBB2025'!A50</f>
        <v>43</v>
      </c>
      <c r="B50" s="21">
        <f>'DBB2025'!C50</f>
        <v>45991.5</v>
      </c>
      <c r="C50" s="22">
        <f>'DBB2025'!C50</f>
        <v>45991.5</v>
      </c>
      <c r="D50" s="23">
        <f>'DBB2025'!C50</f>
        <v>45991.5</v>
      </c>
      <c r="E50" s="24" t="str">
        <f t="shared" si="2"/>
        <v>TVK U12mix2</v>
      </c>
      <c r="F50" s="25" t="str">
        <f>'DBB2025'!D50</f>
        <v>TVK U12mix2</v>
      </c>
      <c r="G50" s="20" t="str">
        <f>'DBB2025'!E50</f>
        <v>TSG Maxdorf 2</v>
      </c>
      <c r="H50" s="20" t="str">
        <f>'DBB2025'!F50</f>
        <v>Regionale Schule</v>
      </c>
      <c r="I50" s="20" t="str">
        <f t="shared" si="3"/>
        <v>Heim</v>
      </c>
      <c r="J50" s="20" t="str">
        <f>IF('DBB2025'!G50=0,"",'DBB2025'!G50)</f>
        <v>TVK U12mix1</v>
      </c>
    </row>
    <row r="51" spans="1:10" ht="19.5" customHeight="1" x14ac:dyDescent="0.2">
      <c r="A51" s="20">
        <f>'DBB2025'!A51</f>
        <v>43</v>
      </c>
      <c r="B51" s="21">
        <f>'DBB2025'!C51</f>
        <v>45991.583333333336</v>
      </c>
      <c r="C51" s="22">
        <f>'DBB2025'!C51</f>
        <v>45991.583333333336</v>
      </c>
      <c r="D51" s="23">
        <f>'DBB2025'!C51</f>
        <v>45991.583333333336</v>
      </c>
      <c r="E51" s="24" t="str">
        <f t="shared" si="2"/>
        <v>TVK U14w</v>
      </c>
      <c r="F51" s="25" t="str">
        <f>'DBB2025'!D51</f>
        <v>TVK U14w</v>
      </c>
      <c r="G51" s="20" t="str">
        <f>'DBB2025'!E51</f>
        <v>TSG Maxdorf</v>
      </c>
      <c r="H51" s="20" t="str">
        <f>'DBB2025'!F51</f>
        <v>Regionale Schule</v>
      </c>
      <c r="I51" s="20" t="str">
        <f t="shared" si="3"/>
        <v>Heim</v>
      </c>
      <c r="J51" s="20" t="str">
        <f>IF('DBB2025'!G51=0,"",'DBB2025'!G51)</f>
        <v>TVK U14m</v>
      </c>
    </row>
    <row r="52" spans="1:10" ht="19.5" customHeight="1" x14ac:dyDescent="0.2">
      <c r="A52" s="20">
        <f>'DBB2025'!A52</f>
        <v>43</v>
      </c>
      <c r="B52" s="21">
        <f>'DBB2025'!C52</f>
        <v>45991.666666666664</v>
      </c>
      <c r="C52" s="22">
        <f>'DBB2025'!C52</f>
        <v>45991.666666666664</v>
      </c>
      <c r="D52" s="23">
        <f>'DBB2025'!C52</f>
        <v>45991.666666666664</v>
      </c>
      <c r="E52" s="24" t="str">
        <f t="shared" si="2"/>
        <v>TVK U14m</v>
      </c>
      <c r="F52" s="25" t="str">
        <f>'DBB2025'!D52</f>
        <v>TVK U14m</v>
      </c>
      <c r="G52" s="20" t="str">
        <f>'DBB2025'!E52</f>
        <v>TSG Maxdorf</v>
      </c>
      <c r="H52" s="20" t="str">
        <f>'DBB2025'!F52</f>
        <v>Regionale Schule</v>
      </c>
      <c r="I52" s="20" t="str">
        <f t="shared" si="3"/>
        <v>Heim</v>
      </c>
      <c r="J52" s="20" t="str">
        <f>IF('DBB2025'!G52=0,"",'DBB2025'!G52)</f>
        <v>TVK U14w</v>
      </c>
    </row>
    <row r="53" spans="1:10" ht="19.5" customHeight="1" x14ac:dyDescent="0.2">
      <c r="A53" s="20">
        <f>'DBB2025'!A53</f>
        <v>7</v>
      </c>
      <c r="B53" s="21">
        <f>'DBB2025'!C53</f>
        <v>45997.5</v>
      </c>
      <c r="C53" s="22">
        <f>'DBB2025'!C53</f>
        <v>45997.5</v>
      </c>
      <c r="D53" s="23">
        <f>'DBB2025'!C53</f>
        <v>45997.5</v>
      </c>
      <c r="E53" s="24" t="str">
        <f t="shared" si="2"/>
        <v>TVK Damen</v>
      </c>
      <c r="F53" s="25" t="str">
        <f>'DBB2025'!D53</f>
        <v>TVK Damen</v>
      </c>
      <c r="G53" s="20" t="str">
        <f>'DBB2025'!E53</f>
        <v>SG TSG Deidesheim/NW-Haardt</v>
      </c>
      <c r="H53" s="20" t="str">
        <f>'DBB2025'!F53</f>
        <v>Regionale Schule</v>
      </c>
      <c r="I53" s="20" t="str">
        <f t="shared" si="3"/>
        <v>Heim</v>
      </c>
      <c r="J53" s="20" t="str">
        <f>IF('DBB2025'!G53=0,"",'DBB2025'!G53)</f>
        <v>TVK I</v>
      </c>
    </row>
    <row r="54" spans="1:10" ht="19.5" customHeight="1" x14ac:dyDescent="0.2">
      <c r="A54" s="20">
        <f>'DBB2025'!A54</f>
        <v>47</v>
      </c>
      <c r="B54" s="21">
        <f>'DBB2025'!C54</f>
        <v>45997.583333333336</v>
      </c>
      <c r="C54" s="22">
        <f>'DBB2025'!C54</f>
        <v>45997.583333333336</v>
      </c>
      <c r="D54" s="23">
        <f>'DBB2025'!C54</f>
        <v>45997.583333333336</v>
      </c>
      <c r="E54" s="24" t="str">
        <f t="shared" si="2"/>
        <v>TVK U18m</v>
      </c>
      <c r="F54" s="25" t="str">
        <f>'DBB2025'!D54</f>
        <v>TVK U18m</v>
      </c>
      <c r="G54" s="20" t="str">
        <f>'DBB2025'!E54</f>
        <v>VT Zweibrücken</v>
      </c>
      <c r="H54" s="20" t="str">
        <f>'DBB2025'!F54</f>
        <v>Regionale Schule</v>
      </c>
      <c r="I54" s="20" t="str">
        <f t="shared" si="3"/>
        <v>Heim</v>
      </c>
      <c r="J54" s="20" t="str">
        <f>IF('DBB2025'!G54=0,"",'DBB2025'!G54)</f>
        <v>TVK II</v>
      </c>
    </row>
    <row r="55" spans="1:10" ht="19.5" customHeight="1" x14ac:dyDescent="0.2">
      <c r="A55" s="20">
        <f>'DBB2025'!A55</f>
        <v>22</v>
      </c>
      <c r="B55" s="21">
        <f>'DBB2025'!C55</f>
        <v>45997.666666666664</v>
      </c>
      <c r="C55" s="22">
        <f>'DBB2025'!C55</f>
        <v>45997.666666666664</v>
      </c>
      <c r="D55" s="23">
        <f>'DBB2025'!C55</f>
        <v>45997.666666666664</v>
      </c>
      <c r="E55" s="24" t="str">
        <f t="shared" si="2"/>
        <v>TVK II</v>
      </c>
      <c r="F55" s="25" t="str">
        <f>'DBB2025'!D55</f>
        <v>TVK II</v>
      </c>
      <c r="G55" s="20" t="str">
        <f>'DBB2025'!E55</f>
        <v>VT Zweibrücken 2</v>
      </c>
      <c r="H55" s="20" t="str">
        <f>'DBB2025'!F55</f>
        <v>Regionale Schule</v>
      </c>
      <c r="I55" s="20" t="str">
        <f t="shared" si="3"/>
        <v>Heim</v>
      </c>
      <c r="J55" s="20" t="str">
        <f>IF('DBB2025'!G55=0,"",'DBB2025'!G55)</f>
        <v>TVK U18m</v>
      </c>
    </row>
    <row r="56" spans="1:10" ht="19.5" customHeight="1" x14ac:dyDescent="0.2">
      <c r="A56" s="20">
        <f>'DBB2025'!A56</f>
        <v>37</v>
      </c>
      <c r="B56" s="21">
        <f>'DBB2025'!C56</f>
        <v>45997.75</v>
      </c>
      <c r="C56" s="22">
        <f>'DBB2025'!C56</f>
        <v>45997.75</v>
      </c>
      <c r="D56" s="23">
        <f>'DBB2025'!C56</f>
        <v>45997.75</v>
      </c>
      <c r="E56" s="24" t="str">
        <f t="shared" si="2"/>
        <v>TVK I</v>
      </c>
      <c r="F56" s="25" t="str">
        <f>'DBB2025'!D56</f>
        <v>TVK I</v>
      </c>
      <c r="G56" s="20" t="str">
        <f>'DBB2025'!E56</f>
        <v>SC Lerchenberg</v>
      </c>
      <c r="H56" s="20" t="str">
        <f>'DBB2025'!F56</f>
        <v>Regionale Schule</v>
      </c>
      <c r="I56" s="20" t="str">
        <f t="shared" si="3"/>
        <v>Heim</v>
      </c>
      <c r="J56" s="20" t="str">
        <f>IF('DBB2025'!G56=0,"",'DBB2025'!G56)</f>
        <v>TVK Damen</v>
      </c>
    </row>
    <row r="57" spans="1:10" ht="19.5" customHeight="1" x14ac:dyDescent="0.2">
      <c r="A57" s="20">
        <f>'DBB2025'!A57</f>
        <v>47</v>
      </c>
      <c r="B57" s="21">
        <f>'DBB2025'!C57</f>
        <v>45998.416666666664</v>
      </c>
      <c r="C57" s="22">
        <f>'DBB2025'!C57</f>
        <v>45998.416666666664</v>
      </c>
      <c r="D57" s="23">
        <f>'DBB2025'!C57</f>
        <v>45998.416666666664</v>
      </c>
      <c r="E57" s="24" t="str">
        <f t="shared" si="2"/>
        <v>TVK U12mix2</v>
      </c>
      <c r="F57" s="25" t="str">
        <f>'DBB2025'!D57</f>
        <v>TVK U12mix2</v>
      </c>
      <c r="G57" s="20" t="str">
        <f>'DBB2025'!E57</f>
        <v>BBV Landau</v>
      </c>
      <c r="H57" s="20" t="str">
        <f>'DBB2025'!F57</f>
        <v>Regionale Schule</v>
      </c>
      <c r="I57" s="20" t="str">
        <f t="shared" si="3"/>
        <v>Heim</v>
      </c>
      <c r="J57" s="20" t="str">
        <f>IF('DBB2025'!G57=0,"",'DBB2025'!G57)</f>
        <v>TVK U14w</v>
      </c>
    </row>
    <row r="58" spans="1:10" ht="19.5" customHeight="1" x14ac:dyDescent="0.2">
      <c r="A58" s="20">
        <f>'DBB2025'!A58</f>
        <v>47</v>
      </c>
      <c r="B58" s="21">
        <f>'DBB2025'!C58</f>
        <v>45998.5</v>
      </c>
      <c r="C58" s="22">
        <f>'DBB2025'!C58</f>
        <v>45998.5</v>
      </c>
      <c r="D58" s="23">
        <f>'DBB2025'!C58</f>
        <v>45998.5</v>
      </c>
      <c r="E58" s="24" t="str">
        <f t="shared" si="2"/>
        <v>TVK U14w</v>
      </c>
      <c r="F58" s="25" t="str">
        <f>'DBB2025'!D58</f>
        <v>TVK U14w</v>
      </c>
      <c r="G58" s="20" t="str">
        <f>'DBB2025'!E58</f>
        <v>BBV Landau</v>
      </c>
      <c r="H58" s="20" t="str">
        <f>'DBB2025'!F58</f>
        <v>Regionale Schule</v>
      </c>
      <c r="I58" s="20" t="str">
        <f t="shared" si="3"/>
        <v>Heim</v>
      </c>
      <c r="J58" s="20" t="str">
        <f>IF('DBB2025'!G58=0,"",'DBB2025'!G58)</f>
        <v>TVK U12mix2</v>
      </c>
    </row>
    <row r="59" spans="1:10" ht="19.5" customHeight="1" x14ac:dyDescent="0.2">
      <c r="A59" s="20">
        <f>'DBB2025'!A59</f>
        <v>47</v>
      </c>
      <c r="B59" s="21">
        <f>'DBB2025'!C59</f>
        <v>45998.583333333336</v>
      </c>
      <c r="C59" s="22">
        <f>'DBB2025'!C59</f>
        <v>45998.583333333336</v>
      </c>
      <c r="D59" s="23">
        <f>'DBB2025'!C59</f>
        <v>45998.583333333336</v>
      </c>
      <c r="E59" s="24" t="str">
        <f t="shared" si="2"/>
        <v>TVK U14m</v>
      </c>
      <c r="F59" s="25" t="str">
        <f>'DBB2025'!D59</f>
        <v>TVK U14m</v>
      </c>
      <c r="G59" s="20" t="str">
        <f>'DBB2025'!E59</f>
        <v>VT Zweibrücken</v>
      </c>
      <c r="H59" s="20" t="str">
        <f>'DBB2025'!F59</f>
        <v>Regionale Schule</v>
      </c>
      <c r="I59" s="20" t="str">
        <f t="shared" si="3"/>
        <v>Heim</v>
      </c>
      <c r="J59" s="20" t="str">
        <f>IF('DBB2025'!G59=0,"",'DBB2025'!G59)</f>
        <v>TVK U16m</v>
      </c>
    </row>
    <row r="60" spans="1:10" ht="19.5" customHeight="1" x14ac:dyDescent="0.2">
      <c r="A60" s="20">
        <f>'DBB2025'!A60</f>
        <v>47</v>
      </c>
      <c r="B60" s="21">
        <f>'DBB2025'!C60</f>
        <v>45998.666666666664</v>
      </c>
      <c r="C60" s="22">
        <f>'DBB2025'!C60</f>
        <v>45998.666666666664</v>
      </c>
      <c r="D60" s="23">
        <f>'DBB2025'!C60</f>
        <v>45998.666666666664</v>
      </c>
      <c r="E60" s="24" t="str">
        <f t="shared" si="2"/>
        <v>TVK U16m</v>
      </c>
      <c r="F60" s="25" t="str">
        <f>'DBB2025'!D60</f>
        <v>TVK U16m</v>
      </c>
      <c r="G60" s="20" t="str">
        <f>'DBB2025'!E60</f>
        <v>VT Zweibrücken</v>
      </c>
      <c r="H60" s="20" t="str">
        <f>'DBB2025'!F60</f>
        <v>Regionale Schule</v>
      </c>
      <c r="I60" s="20" t="str">
        <f t="shared" si="3"/>
        <v>Heim</v>
      </c>
      <c r="J60" s="20" t="str">
        <f>IF('DBB2025'!G60=0,"",'DBB2025'!G60)</f>
        <v>TVK U14m</v>
      </c>
    </row>
    <row r="61" spans="1:10" ht="19.5" customHeight="1" x14ac:dyDescent="0.2">
      <c r="A61" s="20">
        <f>'DBB2025'!A61</f>
        <v>53</v>
      </c>
      <c r="B61" s="21">
        <f>'DBB2025'!C61</f>
        <v>46039.583333333336</v>
      </c>
      <c r="C61" s="22">
        <f>'DBB2025'!C61</f>
        <v>46039.583333333336</v>
      </c>
      <c r="D61" s="23">
        <f>'DBB2025'!C61</f>
        <v>46039.583333333336</v>
      </c>
      <c r="E61" s="24" t="str">
        <f t="shared" si="2"/>
        <v>TVK U12mix2</v>
      </c>
      <c r="F61" s="25" t="str">
        <f>'DBB2025'!D61</f>
        <v>TV Bad Bergzabern</v>
      </c>
      <c r="G61" s="20" t="str">
        <f>'DBB2025'!E61</f>
        <v>TVK U12mix2</v>
      </c>
      <c r="H61" s="20" t="str">
        <f>'DBB2025'!F61</f>
        <v>Verbandsgemeindehalle</v>
      </c>
      <c r="I61" s="20" t="str">
        <f t="shared" si="3"/>
        <v>Auswärts</v>
      </c>
      <c r="J61" s="20" t="str">
        <f>IF('DBB2025'!G61=0,"",'DBB2025'!G61)</f>
        <v/>
      </c>
    </row>
    <row r="62" spans="1:10" ht="19.5" customHeight="1" x14ac:dyDescent="0.2">
      <c r="A62" s="20">
        <f>'DBB2025'!A62</f>
        <v>26</v>
      </c>
      <c r="B62" s="21">
        <f>'DBB2025'!C62</f>
        <v>46040.541666666664</v>
      </c>
      <c r="C62" s="22">
        <f>'DBB2025'!C62</f>
        <v>46040.541666666664</v>
      </c>
      <c r="D62" s="23">
        <f>'DBB2025'!C62</f>
        <v>46040.541666666664</v>
      </c>
      <c r="E62" s="24" t="str">
        <f t="shared" si="2"/>
        <v>TVK II</v>
      </c>
      <c r="F62" s="25" t="str">
        <f>'DBB2025'!D62</f>
        <v>SG Towers Speyer/Schifferstadt 2</v>
      </c>
      <c r="G62" s="20" t="str">
        <f>'DBB2025'!E62</f>
        <v>TVK II</v>
      </c>
      <c r="H62" s="20" t="str">
        <f>'DBB2025'!F62</f>
        <v>Friedrich-Magn.-Schwerd Gym.</v>
      </c>
      <c r="I62" s="20" t="str">
        <f t="shared" si="3"/>
        <v>Auswärts</v>
      </c>
      <c r="J62" s="20" t="str">
        <f>IF('DBB2025'!G62=0,"",'DBB2025'!G62)</f>
        <v/>
      </c>
    </row>
    <row r="63" spans="1:10" ht="19.5" customHeight="1" x14ac:dyDescent="0.2">
      <c r="A63" s="20">
        <f>'DBB2025'!A63</f>
        <v>43</v>
      </c>
      <c r="B63" s="21">
        <f>'DBB2025'!C63</f>
        <v>46040.75</v>
      </c>
      <c r="C63" s="22">
        <f>'DBB2025'!C63</f>
        <v>46040.75</v>
      </c>
      <c r="D63" s="23">
        <f>'DBB2025'!C63</f>
        <v>46040.75</v>
      </c>
      <c r="E63" s="24" t="str">
        <f t="shared" si="2"/>
        <v>TVK I</v>
      </c>
      <c r="F63" s="25" t="str">
        <f>'DBB2025'!D63</f>
        <v>SG Towers Speyer/Schifferstadt</v>
      </c>
      <c r="G63" s="20" t="str">
        <f>'DBB2025'!E63</f>
        <v>TVK I</v>
      </c>
      <c r="H63" s="20" t="str">
        <f>'DBB2025'!F63</f>
        <v>Friedrich-Magn.-Schwerd Gym.</v>
      </c>
      <c r="I63" s="20" t="str">
        <f t="shared" si="3"/>
        <v>Auswärts</v>
      </c>
      <c r="J63" s="20" t="str">
        <f>IF('DBB2025'!G63=0,"",'DBB2025'!G63)</f>
        <v/>
      </c>
    </row>
    <row r="64" spans="1:10" ht="19.5" customHeight="1" x14ac:dyDescent="0.2">
      <c r="A64" s="20">
        <f>'DBB2025'!A64</f>
        <v>19</v>
      </c>
      <c r="B64" s="21">
        <f>'DBB2025'!C64</f>
        <v>46040.75</v>
      </c>
      <c r="C64" s="22">
        <f>'DBB2025'!C64</f>
        <v>46040.75</v>
      </c>
      <c r="D64" s="23">
        <f>'DBB2025'!C64</f>
        <v>46040.75</v>
      </c>
      <c r="E64" s="24" t="str">
        <f t="shared" si="2"/>
        <v>TVK Damen</v>
      </c>
      <c r="F64" s="25" t="str">
        <f>'DBB2025'!D64</f>
        <v>TG 1846 Worms</v>
      </c>
      <c r="G64" s="20" t="str">
        <f>'DBB2025'!E64</f>
        <v>TVK Damen</v>
      </c>
      <c r="H64" s="20" t="str">
        <f>'DBB2025'!F64</f>
        <v>Nibelungenschule</v>
      </c>
      <c r="I64" s="20" t="str">
        <f t="shared" si="3"/>
        <v>Auswärts</v>
      </c>
      <c r="J64" s="20" t="str">
        <f>IF('DBB2025'!G64=0,"",'DBB2025'!G64)</f>
        <v/>
      </c>
    </row>
    <row r="65" spans="1:10" ht="19.5" customHeight="1" x14ac:dyDescent="0.2">
      <c r="A65" s="20">
        <f>'DBB2025'!A65</f>
        <v>59</v>
      </c>
      <c r="B65" s="21">
        <f>'DBB2025'!C65</f>
        <v>46046</v>
      </c>
      <c r="C65" s="22">
        <f>'DBB2025'!C65</f>
        <v>46046</v>
      </c>
      <c r="D65" s="23">
        <f>'DBB2025'!C65</f>
        <v>46046</v>
      </c>
      <c r="E65" s="24" t="str">
        <f t="shared" si="2"/>
        <v>TVK U14w</v>
      </c>
      <c r="F65" s="25" t="str">
        <f>'DBB2025'!D65</f>
        <v>TVK U14w</v>
      </c>
      <c r="G65" s="20" t="str">
        <f>'DBB2025'!E65</f>
        <v>Kaiserslautern Thunderbolts e.V.</v>
      </c>
      <c r="H65" s="20" t="str">
        <f>'DBB2025'!F65</f>
        <v>Regionale Schule</v>
      </c>
      <c r="I65" s="20" t="str">
        <f t="shared" si="3"/>
        <v>Heim</v>
      </c>
      <c r="J65" s="20" t="str">
        <f>IF('DBB2025'!G65=0,"",'DBB2025'!G65)</f>
        <v>TVK U16m</v>
      </c>
    </row>
    <row r="66" spans="1:10" ht="19.5" customHeight="1" x14ac:dyDescent="0.2">
      <c r="A66" s="20">
        <f>'DBB2025'!A66</f>
        <v>59</v>
      </c>
      <c r="B66" s="21">
        <f>'DBB2025'!C66</f>
        <v>46046.5</v>
      </c>
      <c r="C66" s="22">
        <f>'DBB2025'!C66</f>
        <v>46046.5</v>
      </c>
      <c r="D66" s="23">
        <f>'DBB2025'!C66</f>
        <v>46046.5</v>
      </c>
      <c r="E66" s="24" t="str">
        <f t="shared" si="2"/>
        <v>TVK U16m</v>
      </c>
      <c r="F66" s="25" t="str">
        <f>'DBB2025'!D66</f>
        <v>TVK U16m</v>
      </c>
      <c r="G66" s="20" t="str">
        <f>'DBB2025'!E66</f>
        <v>Kaiserslautern Thunderbolts e.V. 2</v>
      </c>
      <c r="H66" s="20" t="str">
        <f>'DBB2025'!F66</f>
        <v>Regionale Schule</v>
      </c>
      <c r="I66" s="20" t="str">
        <f t="shared" si="3"/>
        <v>Heim</v>
      </c>
      <c r="J66" s="20" t="str">
        <f>IF('DBB2025'!G66=0,"",'DBB2025'!G66)</f>
        <v>TVK U14m</v>
      </c>
    </row>
    <row r="67" spans="1:10" ht="19.5" customHeight="1" x14ac:dyDescent="0.2">
      <c r="A67" s="20">
        <f>'DBB2025'!A67</f>
        <v>59</v>
      </c>
      <c r="B67" s="21">
        <f>'DBB2025'!C67</f>
        <v>46046.583333333336</v>
      </c>
      <c r="C67" s="22">
        <f>'DBB2025'!C67</f>
        <v>46046.583333333336</v>
      </c>
      <c r="D67" s="23">
        <f>'DBB2025'!C67</f>
        <v>46046.583333333336</v>
      </c>
      <c r="E67" s="24" t="str">
        <f t="shared" ref="E67:E105" si="4">IF(LEFT(F67,3)="TVK",F67,G67)</f>
        <v>TVK U18m</v>
      </c>
      <c r="F67" s="25" t="str">
        <f>'DBB2025'!D67</f>
        <v>TVK U18m</v>
      </c>
      <c r="G67" s="20" t="str">
        <f>'DBB2025'!E67</f>
        <v>TSG Maxdorf</v>
      </c>
      <c r="H67" s="20" t="str">
        <f>'DBB2025'!F67</f>
        <v>Regionale Schule</v>
      </c>
      <c r="I67" s="20" t="str">
        <f t="shared" ref="I67:I105" si="5">IF(LEFT(F67,3)="TVK","Heim","Auswärts")</f>
        <v>Heim</v>
      </c>
      <c r="J67" s="20" t="str">
        <f>IF('DBB2025'!G67=0,"",'DBB2025'!G67)</f>
        <v>TVK II</v>
      </c>
    </row>
    <row r="68" spans="1:10" ht="19.5" customHeight="1" x14ac:dyDescent="0.2">
      <c r="A68" s="20">
        <f>'DBB2025'!A68</f>
        <v>27</v>
      </c>
      <c r="B68" s="21">
        <f>'DBB2025'!C68</f>
        <v>46046.666666666664</v>
      </c>
      <c r="C68" s="22">
        <f>'DBB2025'!C68</f>
        <v>46046.666666666664</v>
      </c>
      <c r="D68" s="23">
        <f>'DBB2025'!C68</f>
        <v>46046.666666666664</v>
      </c>
      <c r="E68" s="24" t="str">
        <f t="shared" si="4"/>
        <v>TVK II</v>
      </c>
      <c r="F68" s="25" t="str">
        <f>'DBB2025'!D68</f>
        <v>TVK II</v>
      </c>
      <c r="G68" s="20" t="str">
        <f>'DBB2025'!E68</f>
        <v>TSG Maxdorf</v>
      </c>
      <c r="H68" s="20" t="str">
        <f>'DBB2025'!F68</f>
        <v>Regionale Schule</v>
      </c>
      <c r="I68" s="20" t="str">
        <f t="shared" si="5"/>
        <v>Heim</v>
      </c>
      <c r="J68" s="20" t="str">
        <f>IF('DBB2025'!G68=0,"",'DBB2025'!G68)</f>
        <v>TVK U18m</v>
      </c>
    </row>
    <row r="69" spans="1:10" ht="19.5" customHeight="1" x14ac:dyDescent="0.2">
      <c r="A69" s="20">
        <f>'DBB2025'!A69</f>
        <v>47</v>
      </c>
      <c r="B69" s="21">
        <f>'DBB2025'!C69</f>
        <v>46046.833333333336</v>
      </c>
      <c r="C69" s="22">
        <f>'DBB2025'!C69</f>
        <v>46046.833333333336</v>
      </c>
      <c r="D69" s="23">
        <f>'DBB2025'!C69</f>
        <v>46046.833333333336</v>
      </c>
      <c r="E69" s="24" t="str">
        <f t="shared" si="4"/>
        <v>TVK I</v>
      </c>
      <c r="F69" s="25" t="str">
        <f>'DBB2025'!D69</f>
        <v>TVK I</v>
      </c>
      <c r="G69" s="20" t="str">
        <f>'DBB2025'!E69</f>
        <v>ASC Theresianum Mainz 2</v>
      </c>
      <c r="H69" s="20" t="str">
        <f>'DBB2025'!F69</f>
        <v>Regionale Schule</v>
      </c>
      <c r="I69" s="20" t="str">
        <f t="shared" si="5"/>
        <v>Heim</v>
      </c>
      <c r="J69" s="20" t="str">
        <f>IF('DBB2025'!G69=0,"",'DBB2025'!G69)</f>
        <v>TVK Damen</v>
      </c>
    </row>
    <row r="70" spans="1:10" ht="19.5" customHeight="1" x14ac:dyDescent="0.2">
      <c r="A70" s="20">
        <f>'DBB2025'!A70</f>
        <v>59</v>
      </c>
      <c r="B70" s="21">
        <f>'DBB2025'!C70</f>
        <v>46047.416666666664</v>
      </c>
      <c r="C70" s="22">
        <f>'DBB2025'!C70</f>
        <v>46047.416666666664</v>
      </c>
      <c r="D70" s="23">
        <f>'DBB2025'!C70</f>
        <v>46047.416666666664</v>
      </c>
      <c r="E70" s="24" t="str">
        <f t="shared" si="4"/>
        <v>TVK U12mix1</v>
      </c>
      <c r="F70" s="25" t="str">
        <f>'DBB2025'!D70</f>
        <v>TVK U12mix1</v>
      </c>
      <c r="G70" s="20" t="str">
        <f>'DBB2025'!E70</f>
        <v>Kaiserslautern Thunderbolts e.V. 1</v>
      </c>
      <c r="H70" s="20" t="str">
        <f>'DBB2025'!F70</f>
        <v>Regionale Schule</v>
      </c>
      <c r="I70" s="20" t="str">
        <f t="shared" si="5"/>
        <v>Heim</v>
      </c>
      <c r="J70" s="20" t="str">
        <f>IF('DBB2025'!G70=0,"",'DBB2025'!G70)</f>
        <v>TVK U12mix2</v>
      </c>
    </row>
    <row r="71" spans="1:10" ht="19.5" customHeight="1" x14ac:dyDescent="0.2">
      <c r="A71" s="20">
        <f>'DBB2025'!A71</f>
        <v>59</v>
      </c>
      <c r="B71" s="21">
        <f>'DBB2025'!C71</f>
        <v>46047.5</v>
      </c>
      <c r="C71" s="22">
        <f>'DBB2025'!C71</f>
        <v>46047.5</v>
      </c>
      <c r="D71" s="23">
        <f>'DBB2025'!C71</f>
        <v>46047.5</v>
      </c>
      <c r="E71" s="24" t="str">
        <f t="shared" si="4"/>
        <v>TVK U12mix2</v>
      </c>
      <c r="F71" s="25" t="str">
        <f>'DBB2025'!D71</f>
        <v>TVK U12mix2</v>
      </c>
      <c r="G71" s="20" t="str">
        <f>'DBB2025'!E71</f>
        <v>Kaiserslautern Thunderbolts e.V. 2</v>
      </c>
      <c r="H71" s="20" t="str">
        <f>'DBB2025'!F71</f>
        <v>Regionale Schule</v>
      </c>
      <c r="I71" s="20" t="str">
        <f t="shared" si="5"/>
        <v>Heim</v>
      </c>
      <c r="J71" s="20" t="str">
        <f>IF('DBB2025'!G71=0,"",'DBB2025'!G71)</f>
        <v>TVK U12mix1</v>
      </c>
    </row>
    <row r="72" spans="1:10" ht="19.5" customHeight="1" x14ac:dyDescent="0.2">
      <c r="A72" s="20">
        <f>'DBB2025'!A72</f>
        <v>59</v>
      </c>
      <c r="B72" s="21">
        <f>'DBB2025'!C72</f>
        <v>46047.666666666664</v>
      </c>
      <c r="C72" s="22">
        <f>'DBB2025'!C72</f>
        <v>46047.666666666664</v>
      </c>
      <c r="D72" s="23">
        <f>'DBB2025'!C72</f>
        <v>46047.666666666664</v>
      </c>
      <c r="E72" s="24" t="str">
        <f t="shared" si="4"/>
        <v>TVK U14m</v>
      </c>
      <c r="F72" s="25" t="str">
        <f>'DBB2025'!D72</f>
        <v>TVK U14m</v>
      </c>
      <c r="G72" s="20" t="str">
        <f>'DBB2025'!E72</f>
        <v>Kaiserslautern Thunderbolts e.V. 1</v>
      </c>
      <c r="H72" s="20" t="str">
        <f>'DBB2025'!F72</f>
        <v>Regionale Schule</v>
      </c>
      <c r="I72" s="20" t="str">
        <f t="shared" si="5"/>
        <v>Heim</v>
      </c>
      <c r="J72" s="20" t="str">
        <f>IF('DBB2025'!G72=0,"",'DBB2025'!G72)</f>
        <v>TVK U14w</v>
      </c>
    </row>
    <row r="73" spans="1:10" ht="19.5" customHeight="1" x14ac:dyDescent="0.2">
      <c r="A73" s="20">
        <f>'DBB2025'!A73</f>
        <v>21</v>
      </c>
      <c r="B73" s="21">
        <f>'DBB2025'!C73</f>
        <v>46054.625</v>
      </c>
      <c r="C73" s="22">
        <f>'DBB2025'!C73</f>
        <v>46054.625</v>
      </c>
      <c r="D73" s="23">
        <f>'DBB2025'!C73</f>
        <v>46054.625</v>
      </c>
      <c r="E73" s="24" t="str">
        <f t="shared" si="4"/>
        <v>TVK Damen</v>
      </c>
      <c r="F73" s="25" t="str">
        <f>'DBB2025'!D73</f>
        <v>SG TSG Deidesheim/NW-Haardt</v>
      </c>
      <c r="G73" s="20" t="str">
        <f>'DBB2025'!E73</f>
        <v>TVK Damen</v>
      </c>
      <c r="H73" s="20" t="str">
        <f>'DBB2025'!F73</f>
        <v>Kurfürst-Ruprecht-Gymnasium</v>
      </c>
      <c r="I73" s="20" t="str">
        <f t="shared" si="5"/>
        <v>Auswärts</v>
      </c>
      <c r="J73" s="20" t="str">
        <f>IF('DBB2025'!G73=0,"",'DBB2025'!G73)</f>
        <v/>
      </c>
    </row>
    <row r="74" spans="1:10" ht="19.5" customHeight="1" x14ac:dyDescent="0.2">
      <c r="A74" s="20">
        <f>'DBB2025'!A74</f>
        <v>68</v>
      </c>
      <c r="B74" s="21">
        <f>'DBB2025'!C74</f>
        <v>46074.416666666664</v>
      </c>
      <c r="C74" s="22">
        <f>'DBB2025'!C74</f>
        <v>46074.416666666664</v>
      </c>
      <c r="D74" s="23">
        <f>'DBB2025'!C74</f>
        <v>46074.416666666664</v>
      </c>
      <c r="E74" s="24" t="str">
        <f t="shared" si="4"/>
        <v>TVK U12mix2</v>
      </c>
      <c r="F74" s="25" t="str">
        <f>'DBB2025'!D74</f>
        <v>Eintracht Lambsheim e.V.</v>
      </c>
      <c r="G74" s="20" t="str">
        <f>'DBB2025'!E74</f>
        <v>TVK U12mix2</v>
      </c>
      <c r="H74" s="20" t="str">
        <f>'DBB2025'!F74</f>
        <v>Karl-Wendel-Schule</v>
      </c>
      <c r="I74" s="20" t="str">
        <f t="shared" si="5"/>
        <v>Auswärts</v>
      </c>
      <c r="J74" s="20" t="str">
        <f>IF('DBB2025'!G74=0,"",'DBB2025'!G74)</f>
        <v/>
      </c>
    </row>
    <row r="75" spans="1:10" ht="19.5" customHeight="1" x14ac:dyDescent="0.2">
      <c r="A75" s="20">
        <f>'DBB2025'!A75</f>
        <v>68</v>
      </c>
      <c r="B75" s="21">
        <f>'DBB2025'!C75</f>
        <v>46074.666666666664</v>
      </c>
      <c r="C75" s="22">
        <f>'DBB2025'!C75</f>
        <v>46074.666666666664</v>
      </c>
      <c r="D75" s="23">
        <f>'DBB2025'!C75</f>
        <v>46074.666666666664</v>
      </c>
      <c r="E75" s="24" t="str">
        <f t="shared" si="4"/>
        <v>TVK U14m</v>
      </c>
      <c r="F75" s="25" t="str">
        <f>'DBB2025'!D75</f>
        <v>TV 03 Ramstein</v>
      </c>
      <c r="G75" s="20" t="str">
        <f>'DBB2025'!E75</f>
        <v>TVK U14m</v>
      </c>
      <c r="H75" s="20" t="str">
        <f>'DBB2025'!F75</f>
        <v>Reichswaldhalle</v>
      </c>
      <c r="I75" s="20" t="str">
        <f t="shared" si="5"/>
        <v>Auswärts</v>
      </c>
      <c r="J75" s="20" t="str">
        <f>IF('DBB2025'!G75=0,"",'DBB2025'!G75)</f>
        <v/>
      </c>
    </row>
    <row r="76" spans="1:10" ht="19.5" customHeight="1" x14ac:dyDescent="0.2">
      <c r="A76" s="20">
        <f>'DBB2025'!A76</f>
        <v>68</v>
      </c>
      <c r="B76" s="21">
        <f>'DBB2025'!C76</f>
        <v>46074.666666666664</v>
      </c>
      <c r="C76" s="22">
        <f>'DBB2025'!C76</f>
        <v>46074.666666666664</v>
      </c>
      <c r="D76" s="23">
        <f>'DBB2025'!C76</f>
        <v>46074.666666666664</v>
      </c>
      <c r="E76" s="24" t="str">
        <f t="shared" si="4"/>
        <v>TVK U18m</v>
      </c>
      <c r="F76" s="25" t="str">
        <f>'DBB2025'!D76</f>
        <v>Eintracht Lambsheim e.V.</v>
      </c>
      <c r="G76" s="20" t="str">
        <f>'DBB2025'!E76</f>
        <v>TVK U18m</v>
      </c>
      <c r="H76" s="20" t="str">
        <f>'DBB2025'!F76</f>
        <v>Karl-Wendel-Schule</v>
      </c>
      <c r="I76" s="20" t="str">
        <f t="shared" si="5"/>
        <v>Auswärts</v>
      </c>
      <c r="J76" s="20" t="str">
        <f>IF('DBB2025'!G76=0,"",'DBB2025'!G76)</f>
        <v/>
      </c>
    </row>
    <row r="77" spans="1:10" ht="19.5" customHeight="1" x14ac:dyDescent="0.2">
      <c r="A77" s="20">
        <f>'DBB2025'!A77</f>
        <v>54</v>
      </c>
      <c r="B77" s="21">
        <f>'DBB2025'!C77</f>
        <v>46074.75</v>
      </c>
      <c r="C77" s="22">
        <f>'DBB2025'!C77</f>
        <v>46074.75</v>
      </c>
      <c r="D77" s="23">
        <f>'DBB2025'!C77</f>
        <v>46074.75</v>
      </c>
      <c r="E77" s="24" t="str">
        <f t="shared" si="4"/>
        <v>TVK I</v>
      </c>
      <c r="F77" s="25" t="str">
        <f>'DBB2025'!D77</f>
        <v>TV 03 Ramstein</v>
      </c>
      <c r="G77" s="20" t="str">
        <f>'DBB2025'!E77</f>
        <v>TVK I</v>
      </c>
      <c r="H77" s="20" t="str">
        <f>'DBB2025'!F77</f>
        <v>Reichswaldhalle</v>
      </c>
      <c r="I77" s="20" t="str">
        <f t="shared" si="5"/>
        <v>Auswärts</v>
      </c>
      <c r="J77" s="20" t="str">
        <f>IF('DBB2025'!G77=0,"",'DBB2025'!G77)</f>
        <v/>
      </c>
    </row>
    <row r="78" spans="1:10" ht="19.5" customHeight="1" x14ac:dyDescent="0.2">
      <c r="A78" s="20">
        <f>'DBB2025'!A78</f>
        <v>68</v>
      </c>
      <c r="B78" s="21">
        <f>'DBB2025'!C78</f>
        <v>46075.541666666664</v>
      </c>
      <c r="C78" s="22">
        <f>'DBB2025'!C78</f>
        <v>46075.541666666664</v>
      </c>
      <c r="D78" s="23">
        <f>'DBB2025'!C78</f>
        <v>46075.541666666664</v>
      </c>
      <c r="E78" s="24" t="str">
        <f t="shared" si="4"/>
        <v>TVK U16m</v>
      </c>
      <c r="F78" s="25" t="str">
        <f>'DBB2025'!D78</f>
        <v>BBC Fastbreakers Rockenhausen</v>
      </c>
      <c r="G78" s="20" t="str">
        <f>'DBB2025'!E78</f>
        <v>TVK U16m</v>
      </c>
      <c r="H78" s="20" t="str">
        <f>'DBB2025'!F78</f>
        <v>Donnersberghalle</v>
      </c>
      <c r="I78" s="20" t="str">
        <f t="shared" si="5"/>
        <v>Auswärts</v>
      </c>
      <c r="J78" s="20" t="str">
        <f>IF('DBB2025'!G78=0,"",'DBB2025'!G78)</f>
        <v/>
      </c>
    </row>
    <row r="79" spans="1:10" ht="19.5" customHeight="1" x14ac:dyDescent="0.2">
      <c r="A79" s="20">
        <f>'DBB2025'!A79</f>
        <v>71</v>
      </c>
      <c r="B79" s="21">
        <f>'DBB2025'!C79</f>
        <v>46081.583333333336</v>
      </c>
      <c r="C79" s="22">
        <f>'DBB2025'!C79</f>
        <v>46081.583333333336</v>
      </c>
      <c r="D79" s="23">
        <f>'DBB2025'!C79</f>
        <v>46081.583333333336</v>
      </c>
      <c r="E79" s="24" t="str">
        <f t="shared" si="4"/>
        <v>TVK U18m</v>
      </c>
      <c r="F79" s="25" t="str">
        <f>'DBB2025'!D79</f>
        <v>TVK U18m</v>
      </c>
      <c r="G79" s="20" t="str">
        <f>'DBB2025'!E79</f>
        <v>1. FC Kaiserslautern 1</v>
      </c>
      <c r="H79" s="20" t="str">
        <f>'DBB2025'!F79</f>
        <v>Regionale Schule</v>
      </c>
      <c r="I79" s="20" t="str">
        <f t="shared" si="5"/>
        <v>Heim</v>
      </c>
      <c r="J79" s="20" t="str">
        <f>IF('DBB2025'!G79=0,"",'DBB2025'!G79)</f>
        <v>TVK II</v>
      </c>
    </row>
    <row r="80" spans="1:10" ht="19.5" customHeight="1" x14ac:dyDescent="0.2">
      <c r="A80" s="20">
        <f>'DBB2025'!A80</f>
        <v>33</v>
      </c>
      <c r="B80" s="21">
        <f>'DBB2025'!C80</f>
        <v>46081.666666666664</v>
      </c>
      <c r="C80" s="22">
        <f>'DBB2025'!C80</f>
        <v>46081.666666666664</v>
      </c>
      <c r="D80" s="23">
        <f>'DBB2025'!C80</f>
        <v>46081.666666666664</v>
      </c>
      <c r="E80" s="24" t="str">
        <f t="shared" si="4"/>
        <v>TVK II</v>
      </c>
      <c r="F80" s="25" t="str">
        <f>'DBB2025'!D80</f>
        <v>TVK II</v>
      </c>
      <c r="G80" s="20" t="str">
        <f>'DBB2025'!E80</f>
        <v>BBC Mehlingen</v>
      </c>
      <c r="H80" s="20" t="str">
        <f>'DBB2025'!F80</f>
        <v>Regionale Schule</v>
      </c>
      <c r="I80" s="20" t="str">
        <f t="shared" si="5"/>
        <v>Heim</v>
      </c>
      <c r="J80" s="20" t="str">
        <f>IF('DBB2025'!G80=0,"",'DBB2025'!G80)</f>
        <v>TVK U18m</v>
      </c>
    </row>
    <row r="81" spans="1:10" ht="19.5" customHeight="1" x14ac:dyDescent="0.2">
      <c r="A81" s="20">
        <f>'DBB2025'!A81</f>
        <v>25</v>
      </c>
      <c r="B81" s="21">
        <f>'DBB2025'!C81</f>
        <v>46081.75</v>
      </c>
      <c r="C81" s="22">
        <f>'DBB2025'!C81</f>
        <v>46081.75</v>
      </c>
      <c r="D81" s="23">
        <f>'DBB2025'!C81</f>
        <v>46081.75</v>
      </c>
      <c r="E81" s="24" t="str">
        <f t="shared" si="4"/>
        <v>TVK Damen</v>
      </c>
      <c r="F81" s="25" t="str">
        <f>'DBB2025'!D81</f>
        <v>TVK Damen</v>
      </c>
      <c r="G81" s="20" t="str">
        <f>'DBB2025'!E81</f>
        <v>SC Lerchenberg</v>
      </c>
      <c r="H81" s="20" t="str">
        <f>'DBB2025'!F81</f>
        <v>Regionale Schule</v>
      </c>
      <c r="I81" s="20" t="str">
        <f t="shared" si="5"/>
        <v>Heim</v>
      </c>
      <c r="J81" s="20" t="str">
        <f>IF('DBB2025'!G81=0,"",'DBB2025'!G81)</f>
        <v>TVK I</v>
      </c>
    </row>
    <row r="82" spans="1:10" ht="19.5" customHeight="1" x14ac:dyDescent="0.2">
      <c r="A82" s="20">
        <f>'DBB2025'!A82</f>
        <v>57</v>
      </c>
      <c r="B82" s="21">
        <f>'DBB2025'!C82</f>
        <v>46081.833333333336</v>
      </c>
      <c r="C82" s="22">
        <f>'DBB2025'!C82</f>
        <v>46081.833333333336</v>
      </c>
      <c r="D82" s="23">
        <f>'DBB2025'!C82</f>
        <v>46081.833333333336</v>
      </c>
      <c r="E82" s="24" t="str">
        <f t="shared" si="4"/>
        <v>TVK I</v>
      </c>
      <c r="F82" s="25" t="str">
        <f>'DBB2025'!D82</f>
        <v>TVK I</v>
      </c>
      <c r="G82" s="20" t="str">
        <f>'DBB2025'!E82</f>
        <v>1. FC Kaiserslautern 2</v>
      </c>
      <c r="H82" s="20" t="str">
        <f>'DBB2025'!F82</f>
        <v>Regionale Schule</v>
      </c>
      <c r="I82" s="20" t="str">
        <f t="shared" si="5"/>
        <v>Heim</v>
      </c>
      <c r="J82" s="20" t="str">
        <f>IF('DBB2025'!G82=0,"",'DBB2025'!G82)</f>
        <v>TVK Damen</v>
      </c>
    </row>
    <row r="83" spans="1:10" ht="19.5" customHeight="1" x14ac:dyDescent="0.2">
      <c r="A83" s="20">
        <f>'DBB2025'!A83</f>
        <v>71</v>
      </c>
      <c r="B83" s="21">
        <f>'DBB2025'!C83</f>
        <v>46082.416666666664</v>
      </c>
      <c r="C83" s="22">
        <f>'DBB2025'!C83</f>
        <v>46082.416666666664</v>
      </c>
      <c r="D83" s="23">
        <f>'DBB2025'!C83</f>
        <v>46082.416666666664</v>
      </c>
      <c r="E83" s="24" t="str">
        <f t="shared" si="4"/>
        <v>TVK U12mix1</v>
      </c>
      <c r="F83" s="25" t="str">
        <f>'DBB2025'!D83</f>
        <v>TVK U12mix1</v>
      </c>
      <c r="G83" s="20" t="str">
        <f>'DBB2025'!E83</f>
        <v>1. FC Kaiserslautern</v>
      </c>
      <c r="H83" s="20" t="str">
        <f>'DBB2025'!F83</f>
        <v>Regionale Schule</v>
      </c>
      <c r="I83" s="20" t="str">
        <f t="shared" si="5"/>
        <v>Heim</v>
      </c>
      <c r="J83" s="20" t="str">
        <f>IF('DBB2025'!G83=0,"",'DBB2025'!G83)</f>
        <v>TVK U14w</v>
      </c>
    </row>
    <row r="84" spans="1:10" ht="19.5" customHeight="1" x14ac:dyDescent="0.2">
      <c r="A84" s="20">
        <f>'DBB2025'!A84</f>
        <v>71</v>
      </c>
      <c r="B84" s="21">
        <f>'DBB2025'!C84</f>
        <v>46082.5</v>
      </c>
      <c r="C84" s="22">
        <f>'DBB2025'!C84</f>
        <v>46082.5</v>
      </c>
      <c r="D84" s="23">
        <f>'DBB2025'!C84</f>
        <v>46082.5</v>
      </c>
      <c r="E84" s="24" t="str">
        <f t="shared" si="4"/>
        <v>TVK U14w</v>
      </c>
      <c r="F84" s="25" t="str">
        <f>'DBB2025'!D84</f>
        <v>TVK U14w</v>
      </c>
      <c r="G84" s="20" t="str">
        <f>'DBB2025'!E84</f>
        <v>SG 1. FC Kaiserslautern/BBC Mehlingen</v>
      </c>
      <c r="H84" s="20" t="str">
        <f>'DBB2025'!F84</f>
        <v>Regionale Schule</v>
      </c>
      <c r="I84" s="20" t="str">
        <f t="shared" si="5"/>
        <v>Heim</v>
      </c>
      <c r="J84" s="20" t="str">
        <f>IF('DBB2025'!G84=0,"",'DBB2025'!G84)</f>
        <v>TVK U12mix1</v>
      </c>
    </row>
    <row r="85" spans="1:10" ht="19.5" customHeight="1" x14ac:dyDescent="0.2">
      <c r="A85" s="20">
        <f>'DBB2025'!A85</f>
        <v>71</v>
      </c>
      <c r="B85" s="21">
        <f>'DBB2025'!C85</f>
        <v>46082.583333333336</v>
      </c>
      <c r="C85" s="22">
        <f>'DBB2025'!C85</f>
        <v>46082.583333333336</v>
      </c>
      <c r="D85" s="23">
        <f>'DBB2025'!C85</f>
        <v>46082.583333333336</v>
      </c>
      <c r="E85" s="24" t="str">
        <f t="shared" si="4"/>
        <v>TVK U14m</v>
      </c>
      <c r="F85" s="25" t="str">
        <f>'DBB2025'!D85</f>
        <v>TVK U14m</v>
      </c>
      <c r="G85" s="20" t="str">
        <f>'DBB2025'!E85</f>
        <v>BBC Mehlingen</v>
      </c>
      <c r="H85" s="20" t="str">
        <f>'DBB2025'!F85</f>
        <v>Regionale Schule</v>
      </c>
      <c r="I85" s="20" t="str">
        <f t="shared" si="5"/>
        <v>Heim</v>
      </c>
      <c r="J85" s="20" t="str">
        <f>IF('DBB2025'!G85=0,"",'DBB2025'!G85)</f>
        <v>TVK U16m</v>
      </c>
    </row>
    <row r="86" spans="1:10" ht="19.5" customHeight="1" x14ac:dyDescent="0.2">
      <c r="A86" s="20">
        <f>'DBB2025'!A86</f>
        <v>71</v>
      </c>
      <c r="B86" s="21">
        <f>'DBB2025'!C86</f>
        <v>46082.666666666664</v>
      </c>
      <c r="C86" s="22">
        <f>'DBB2025'!C86</f>
        <v>46082.666666666664</v>
      </c>
      <c r="D86" s="23">
        <f>'DBB2025'!C86</f>
        <v>46082.666666666664</v>
      </c>
      <c r="E86" s="24" t="str">
        <f t="shared" si="4"/>
        <v>TVK U16m</v>
      </c>
      <c r="F86" s="25" t="str">
        <f>'DBB2025'!D86</f>
        <v>TVK U16m</v>
      </c>
      <c r="G86" s="20" t="str">
        <f>'DBB2025'!E86</f>
        <v>BBC Mehlingen</v>
      </c>
      <c r="H86" s="20" t="str">
        <f>'DBB2025'!F86</f>
        <v>Regionale Schule</v>
      </c>
      <c r="I86" s="20" t="str">
        <f t="shared" si="5"/>
        <v>Heim</v>
      </c>
      <c r="J86" s="20" t="str">
        <f>IF('DBB2025'!G86=0,"",'DBB2025'!G86)</f>
        <v>TVK U14m</v>
      </c>
    </row>
    <row r="87" spans="1:10" ht="19.5" customHeight="1" x14ac:dyDescent="0.2">
      <c r="A87" s="20">
        <f>'DBB2025'!A87</f>
        <v>78</v>
      </c>
      <c r="B87" s="21">
        <f>'DBB2025'!C87</f>
        <v>46088.583333333336</v>
      </c>
      <c r="C87" s="22">
        <f>'DBB2025'!C87</f>
        <v>46088.583333333336</v>
      </c>
      <c r="D87" s="23">
        <f>'DBB2025'!C87</f>
        <v>46088.583333333336</v>
      </c>
      <c r="E87" s="24" t="str">
        <f t="shared" si="4"/>
        <v>TVK U16m</v>
      </c>
      <c r="F87" s="25" t="str">
        <f>'DBB2025'!D87</f>
        <v>1. FC Kaiserslautern 1</v>
      </c>
      <c r="G87" s="20" t="str">
        <f>'DBB2025'!E87</f>
        <v>TVK U16m</v>
      </c>
      <c r="H87" s="20" t="str">
        <f>'DBB2025'!F87</f>
        <v>Hohenstaufengymnasium KL</v>
      </c>
      <c r="I87" s="20" t="str">
        <f t="shared" si="5"/>
        <v>Auswärts</v>
      </c>
      <c r="J87" s="20" t="str">
        <f>IF('DBB2025'!G87=0,"",'DBB2025'!G87)</f>
        <v/>
      </c>
    </row>
    <row r="88" spans="1:10" ht="19.5" customHeight="1" x14ac:dyDescent="0.2">
      <c r="A88" s="20">
        <f>'DBB2025'!A88</f>
        <v>78</v>
      </c>
      <c r="B88" s="21">
        <f>'DBB2025'!C88</f>
        <v>46089.416666666664</v>
      </c>
      <c r="C88" s="22">
        <f>'DBB2025'!C88</f>
        <v>46089.416666666664</v>
      </c>
      <c r="D88" s="23">
        <f>'DBB2025'!C88</f>
        <v>46089.416666666664</v>
      </c>
      <c r="E88" s="24" t="str">
        <f t="shared" si="4"/>
        <v>TVK U12mix2</v>
      </c>
      <c r="F88" s="25" t="str">
        <f>'DBB2025'!D88</f>
        <v>SG Towers Speyer/Schifferstadt 2</v>
      </c>
      <c r="G88" s="20" t="str">
        <f>'DBB2025'!E88</f>
        <v>TVK U12mix2</v>
      </c>
      <c r="H88" s="20" t="str">
        <f>'DBB2025'!F88</f>
        <v>Grundschule im Vogelgesang</v>
      </c>
      <c r="I88" s="20" t="str">
        <f t="shared" si="5"/>
        <v>Auswärts</v>
      </c>
      <c r="J88" s="20" t="str">
        <f>IF('DBB2025'!G88=0,"",'DBB2025'!G88)</f>
        <v/>
      </c>
    </row>
    <row r="89" spans="1:10" ht="19.5" customHeight="1" x14ac:dyDescent="0.2">
      <c r="A89" s="20">
        <f>'DBB2025'!A89</f>
        <v>78</v>
      </c>
      <c r="B89" s="21">
        <f>'DBB2025'!C89</f>
        <v>46089.416666666664</v>
      </c>
      <c r="C89" s="22">
        <f>'DBB2025'!C89</f>
        <v>46089.416666666664</v>
      </c>
      <c r="D89" s="23">
        <f>'DBB2025'!C89</f>
        <v>46089.416666666664</v>
      </c>
      <c r="E89" s="24" t="str">
        <f t="shared" si="4"/>
        <v>TVK U14m</v>
      </c>
      <c r="F89" s="25" t="str">
        <f>'DBB2025'!D89</f>
        <v>1. FC Kaiserslautern 2</v>
      </c>
      <c r="G89" s="20" t="str">
        <f>'DBB2025'!E89</f>
        <v>TVK U14m</v>
      </c>
      <c r="H89" s="20" t="str">
        <f>'DBB2025'!F89</f>
        <v>Hohenstaufengymnasium KL</v>
      </c>
      <c r="I89" s="20" t="str">
        <f t="shared" si="5"/>
        <v>Auswärts</v>
      </c>
      <c r="J89" s="20" t="str">
        <f>IF('DBB2025'!G89=0,"",'DBB2025'!G89)</f>
        <v/>
      </c>
    </row>
    <row r="90" spans="1:10" ht="19.5" customHeight="1" x14ac:dyDescent="0.2">
      <c r="A90" s="20">
        <f>'DBB2025'!A90</f>
        <v>78</v>
      </c>
      <c r="B90" s="21">
        <f>'DBB2025'!C90</f>
        <v>46089.520833333336</v>
      </c>
      <c r="C90" s="22">
        <f>'DBB2025'!C90</f>
        <v>46089.520833333336</v>
      </c>
      <c r="D90" s="23">
        <f>'DBB2025'!C90</f>
        <v>46089.520833333336</v>
      </c>
      <c r="E90" s="24" t="str">
        <f t="shared" si="4"/>
        <v>TVK U12mix1</v>
      </c>
      <c r="F90" s="25" t="str">
        <f>'DBB2025'!D90</f>
        <v>SG Towers Speyer/Schifferstadt 1</v>
      </c>
      <c r="G90" s="20" t="str">
        <f>'DBB2025'!E90</f>
        <v>TVK U12mix1</v>
      </c>
      <c r="H90" s="20" t="str">
        <f>'DBB2025'!F90</f>
        <v>Grundschule im Vogelgesang</v>
      </c>
      <c r="I90" s="20" t="str">
        <f t="shared" si="5"/>
        <v>Auswärts</v>
      </c>
      <c r="J90" s="20" t="str">
        <f>IF('DBB2025'!G90=0,"",'DBB2025'!G90)</f>
        <v/>
      </c>
    </row>
    <row r="91" spans="1:10" ht="19.5" customHeight="1" x14ac:dyDescent="0.2">
      <c r="A91" s="20">
        <f>'DBB2025'!A91</f>
        <v>78</v>
      </c>
      <c r="B91" s="21">
        <f>'DBB2025'!C91</f>
        <v>46089.583333333336</v>
      </c>
      <c r="C91" s="22">
        <f>'DBB2025'!C91</f>
        <v>46089.583333333336</v>
      </c>
      <c r="D91" s="23">
        <f>'DBB2025'!C91</f>
        <v>46089.583333333336</v>
      </c>
      <c r="E91" s="24" t="str">
        <f t="shared" si="4"/>
        <v>TVK U14w</v>
      </c>
      <c r="F91" s="25" t="str">
        <f>'DBB2025'!D91</f>
        <v>SG Towers Speyer/Schifferstadt</v>
      </c>
      <c r="G91" s="20" t="str">
        <f>'DBB2025'!E91</f>
        <v>TVK U14w</v>
      </c>
      <c r="H91" s="20" t="str">
        <f>'DBB2025'!F91</f>
        <v>Friedrich-Magn.-Schwerd Gym.</v>
      </c>
      <c r="I91" s="20" t="str">
        <f t="shared" si="5"/>
        <v>Auswärts</v>
      </c>
      <c r="J91" s="20" t="str">
        <f>IF('DBB2025'!G91=0,"",'DBB2025'!G91)</f>
        <v/>
      </c>
    </row>
    <row r="92" spans="1:10" ht="19.5" customHeight="1" x14ac:dyDescent="0.2">
      <c r="A92" s="20">
        <f>'DBB2025'!A92</f>
        <v>62</v>
      </c>
      <c r="B92" s="21">
        <f>'DBB2025'!C92</f>
        <v>46089.666666666664</v>
      </c>
      <c r="C92" s="22">
        <f>'DBB2025'!C92</f>
        <v>46089.666666666664</v>
      </c>
      <c r="D92" s="23">
        <f>'DBB2025'!C92</f>
        <v>46089.666666666664</v>
      </c>
      <c r="E92" s="24" t="str">
        <f t="shared" si="4"/>
        <v>TVK I</v>
      </c>
      <c r="F92" s="25" t="str">
        <f>'DBB2025'!D92</f>
        <v>DJK Nieder-Olm</v>
      </c>
      <c r="G92" s="20" t="str">
        <f>'DBB2025'!E92</f>
        <v>TVK I</v>
      </c>
      <c r="H92" s="20" t="str">
        <f>'DBB2025'!F92</f>
        <v>Staatl. Gymnasium Nieder-Olm</v>
      </c>
      <c r="I92" s="20" t="str">
        <f t="shared" si="5"/>
        <v>Auswärts</v>
      </c>
      <c r="J92" s="20" t="str">
        <f>IF('DBB2025'!G92=0,"",'DBB2025'!G92)</f>
        <v/>
      </c>
    </row>
    <row r="93" spans="1:10" ht="19.5" customHeight="1" x14ac:dyDescent="0.2">
      <c r="A93" s="20">
        <f>'DBB2025'!A93</f>
        <v>38</v>
      </c>
      <c r="B93" s="21">
        <f>'DBB2025'!C93</f>
        <v>46095.666666666664</v>
      </c>
      <c r="C93" s="22">
        <f>'DBB2025'!C93</f>
        <v>46095.666666666664</v>
      </c>
      <c r="D93" s="23">
        <f>'DBB2025'!C93</f>
        <v>46095.666666666664</v>
      </c>
      <c r="E93" s="24" t="str">
        <f t="shared" si="4"/>
        <v>TVK II</v>
      </c>
      <c r="F93" s="25" t="str">
        <f>'DBB2025'!D93</f>
        <v>TVK II</v>
      </c>
      <c r="G93" s="20" t="str">
        <f>'DBB2025'!E93</f>
        <v>SG Ludwigshafen/Frankenthal 2</v>
      </c>
      <c r="H93" s="20" t="str">
        <f>'DBB2025'!F93</f>
        <v>Regionale Schule</v>
      </c>
      <c r="I93" s="20" t="str">
        <f t="shared" si="5"/>
        <v>Heim</v>
      </c>
      <c r="J93" s="20" t="str">
        <f>IF('DBB2025'!G93=0,"",'DBB2025'!G93)</f>
        <v>TVK U18m</v>
      </c>
    </row>
    <row r="94" spans="1:10" ht="19.5" customHeight="1" x14ac:dyDescent="0.2">
      <c r="A94" s="20">
        <f>'DBB2025'!A94</f>
        <v>67</v>
      </c>
      <c r="B94" s="21">
        <f>'DBB2025'!C94</f>
        <v>46095.75</v>
      </c>
      <c r="C94" s="22">
        <f>'DBB2025'!C94</f>
        <v>46095.75</v>
      </c>
      <c r="D94" s="23">
        <f>'DBB2025'!C94</f>
        <v>46095.75</v>
      </c>
      <c r="E94" s="24" t="str">
        <f t="shared" si="4"/>
        <v>TVK I</v>
      </c>
      <c r="F94" s="25" t="str">
        <f>'DBB2025'!D94</f>
        <v>TVK I</v>
      </c>
      <c r="G94" s="20" t="str">
        <f>'DBB2025'!E94</f>
        <v>SG Ludwigshafen / Frankenthal</v>
      </c>
      <c r="H94" s="20" t="str">
        <f>'DBB2025'!F94</f>
        <v>Regionale Schule</v>
      </c>
      <c r="I94" s="20" t="str">
        <f t="shared" si="5"/>
        <v>Heim</v>
      </c>
      <c r="J94" s="20" t="str">
        <f>IF('DBB2025'!G94=0,"",'DBB2025'!G94)</f>
        <v>TVK Damen</v>
      </c>
    </row>
    <row r="95" spans="1:10" ht="19.5" customHeight="1" x14ac:dyDescent="0.2">
      <c r="A95" s="20">
        <f>'DBB2025'!A95</f>
        <v>84</v>
      </c>
      <c r="B95" s="21">
        <f>'DBB2025'!C95</f>
        <v>46096.416666666664</v>
      </c>
      <c r="C95" s="22">
        <f>'DBB2025'!C95</f>
        <v>46096.416666666664</v>
      </c>
      <c r="D95" s="23">
        <f>'DBB2025'!C95</f>
        <v>46096.416666666664</v>
      </c>
      <c r="E95" s="24" t="str">
        <f t="shared" si="4"/>
        <v>TVK U12mix1</v>
      </c>
      <c r="F95" s="25" t="str">
        <f>'DBB2025'!D95</f>
        <v>TVK U12mix1</v>
      </c>
      <c r="G95" s="20" t="str">
        <f>'DBB2025'!E95</f>
        <v>SG TV Dürkheim-BB-Int. Speyer 1</v>
      </c>
      <c r="H95" s="20" t="str">
        <f>'DBB2025'!F95</f>
        <v>Regionale Schule</v>
      </c>
      <c r="I95" s="20" t="str">
        <f t="shared" si="5"/>
        <v>Heim</v>
      </c>
      <c r="J95" s="20" t="str">
        <f>IF('DBB2025'!G95=0,"",'DBB2025'!G95)</f>
        <v>TVK U12mix2</v>
      </c>
    </row>
    <row r="96" spans="1:10" ht="19.5" customHeight="1" x14ac:dyDescent="0.2">
      <c r="A96" s="20">
        <f>'DBB2025'!A96</f>
        <v>84</v>
      </c>
      <c r="B96" s="21">
        <f>'DBB2025'!C96</f>
        <v>46096.5</v>
      </c>
      <c r="C96" s="22">
        <f>'DBB2025'!C96</f>
        <v>46096.5</v>
      </c>
      <c r="D96" s="23">
        <f>'DBB2025'!C96</f>
        <v>46096.5</v>
      </c>
      <c r="E96" s="24" t="str">
        <f t="shared" si="4"/>
        <v>TVK U12mix2</v>
      </c>
      <c r="F96" s="25" t="str">
        <f>'DBB2025'!D96</f>
        <v>TVK U12mix2</v>
      </c>
      <c r="G96" s="20" t="str">
        <f>'DBB2025'!E96</f>
        <v>SG TV Dürkheim-BB-Int. Speyer 2</v>
      </c>
      <c r="H96" s="20" t="str">
        <f>'DBB2025'!F96</f>
        <v>Regionale Schule</v>
      </c>
      <c r="I96" s="20" t="str">
        <f t="shared" si="5"/>
        <v>Heim</v>
      </c>
      <c r="J96" s="20" t="str">
        <f>IF('DBB2025'!G96=0,"",'DBB2025'!G96)</f>
        <v>TVK U12mix1</v>
      </c>
    </row>
    <row r="97" spans="1:10" ht="19.5" customHeight="1" x14ac:dyDescent="0.2">
      <c r="A97" s="20">
        <f>'DBB2025'!A97</f>
        <v>84</v>
      </c>
      <c r="B97" s="21">
        <f>'DBB2025'!C97</f>
        <v>46096.583333333336</v>
      </c>
      <c r="C97" s="22">
        <f>'DBB2025'!C97</f>
        <v>46096.583333333336</v>
      </c>
      <c r="D97" s="23">
        <f>'DBB2025'!C97</f>
        <v>46096.583333333336</v>
      </c>
      <c r="E97" s="24" t="str">
        <f t="shared" si="4"/>
        <v>TVK U14m</v>
      </c>
      <c r="F97" s="25" t="str">
        <f>'DBB2025'!D97</f>
        <v>TVK U14m</v>
      </c>
      <c r="G97" s="20" t="str">
        <f>'DBB2025'!E97</f>
        <v>SG Ludwigshafen/Frankenthal</v>
      </c>
      <c r="H97" s="20" t="str">
        <f>'DBB2025'!F97</f>
        <v>Regionale Schule</v>
      </c>
      <c r="I97" s="20" t="str">
        <f t="shared" si="5"/>
        <v>Heim</v>
      </c>
      <c r="J97" s="20" t="str">
        <f>IF('DBB2025'!G97=0,"",'DBB2025'!G97)</f>
        <v>TVK U16m</v>
      </c>
    </row>
    <row r="98" spans="1:10" ht="19.5" customHeight="1" x14ac:dyDescent="0.2">
      <c r="A98" s="20">
        <f>'DBB2025'!A98</f>
        <v>88</v>
      </c>
      <c r="B98" s="21">
        <f>'DBB2025'!C98</f>
        <v>46102.416666666664</v>
      </c>
      <c r="C98" s="22">
        <f>'DBB2025'!C98</f>
        <v>46102.416666666664</v>
      </c>
      <c r="D98" s="23">
        <f>'DBB2025'!C98</f>
        <v>46102.416666666664</v>
      </c>
      <c r="E98" s="24" t="str">
        <f t="shared" si="4"/>
        <v>TVK U12mix2</v>
      </c>
      <c r="F98" s="25" t="str">
        <f>'DBB2025'!D98</f>
        <v>TSG Maxdorf 2</v>
      </c>
      <c r="G98" s="20" t="str">
        <f>'DBB2025'!E98</f>
        <v>TVK U12mix2</v>
      </c>
      <c r="H98" s="20" t="str">
        <f>'DBB2025'!F98</f>
        <v>Waldsporthalle</v>
      </c>
      <c r="I98" s="20" t="str">
        <f t="shared" si="5"/>
        <v>Auswärts</v>
      </c>
      <c r="J98" s="20" t="str">
        <f>IF('DBB2025'!G98=0,"",'DBB2025'!G98)</f>
        <v/>
      </c>
    </row>
    <row r="99" spans="1:10" ht="19.5" customHeight="1" x14ac:dyDescent="0.2">
      <c r="A99" s="20">
        <f>'DBB2025'!A99</f>
        <v>88</v>
      </c>
      <c r="B99" s="21">
        <f>'DBB2025'!C99</f>
        <v>46102.520833333336</v>
      </c>
      <c r="C99" s="22">
        <f>'DBB2025'!C99</f>
        <v>46102.520833333336</v>
      </c>
      <c r="D99" s="23">
        <f>'DBB2025'!C99</f>
        <v>46102.520833333336</v>
      </c>
      <c r="E99" s="24" t="str">
        <f t="shared" si="4"/>
        <v>TVK U14w</v>
      </c>
      <c r="F99" s="25" t="str">
        <f>'DBB2025'!D99</f>
        <v>TSG Maxdorf</v>
      </c>
      <c r="G99" s="20" t="str">
        <f>'DBB2025'!E99</f>
        <v>TVK U14w</v>
      </c>
      <c r="H99" s="20" t="str">
        <f>'DBB2025'!F99</f>
        <v>Waldsporthalle</v>
      </c>
      <c r="I99" s="20" t="str">
        <f t="shared" si="5"/>
        <v>Auswärts</v>
      </c>
      <c r="J99" s="20" t="str">
        <f>IF('DBB2025'!G99=0,"",'DBB2025'!G99)</f>
        <v/>
      </c>
    </row>
    <row r="100" spans="1:10" ht="19.5" customHeight="1" x14ac:dyDescent="0.2">
      <c r="A100" s="20">
        <f>'DBB2025'!A100</f>
        <v>88</v>
      </c>
      <c r="B100" s="21">
        <f>'DBB2025'!C100</f>
        <v>46102.583333333336</v>
      </c>
      <c r="C100" s="22">
        <f>'DBB2025'!C100</f>
        <v>46102.583333333336</v>
      </c>
      <c r="D100" s="23">
        <f>'DBB2025'!C100</f>
        <v>46102.583333333336</v>
      </c>
      <c r="E100" s="24" t="str">
        <f t="shared" si="4"/>
        <v>TVK U18m</v>
      </c>
      <c r="F100" s="25" t="str">
        <f>'DBB2025'!D100</f>
        <v>Kaiserslautern Thunderbolts e.V. 2</v>
      </c>
      <c r="G100" s="20" t="str">
        <f>'DBB2025'!E100</f>
        <v>TVK U18m</v>
      </c>
      <c r="H100" s="20" t="str">
        <f>'DBB2025'!F100</f>
        <v>Schulzentrum - Süd</v>
      </c>
      <c r="I100" s="20" t="str">
        <f t="shared" si="5"/>
        <v>Auswärts</v>
      </c>
      <c r="J100" s="20" t="str">
        <f>IF('DBB2025'!G100=0,"",'DBB2025'!G100)</f>
        <v/>
      </c>
    </row>
    <row r="101" spans="1:10" ht="19.5" customHeight="1" x14ac:dyDescent="0.2">
      <c r="A101" s="20">
        <f>'DBB2025'!A101</f>
        <v>88</v>
      </c>
      <c r="B101" s="21">
        <f>'DBB2025'!C101</f>
        <v>46102.604166666664</v>
      </c>
      <c r="C101" s="22">
        <f>'DBB2025'!C101</f>
        <v>46102.604166666664</v>
      </c>
      <c r="D101" s="23">
        <f>'DBB2025'!C101</f>
        <v>46102.604166666664</v>
      </c>
      <c r="E101" s="24" t="str">
        <f t="shared" si="4"/>
        <v>TVK U14m</v>
      </c>
      <c r="F101" s="25" t="str">
        <f>'DBB2025'!D101</f>
        <v>TSG Maxdorf</v>
      </c>
      <c r="G101" s="20" t="str">
        <f>'DBB2025'!E101</f>
        <v>TVK U14m</v>
      </c>
      <c r="H101" s="20" t="str">
        <f>'DBB2025'!F101</f>
        <v>Waldsporthalle</v>
      </c>
      <c r="I101" s="20" t="str">
        <f t="shared" si="5"/>
        <v>Auswärts</v>
      </c>
      <c r="J101" s="20" t="str">
        <f>IF('DBB2025'!G101=0,"",'DBB2025'!G101)</f>
        <v/>
      </c>
    </row>
    <row r="102" spans="1:10" ht="19.5" customHeight="1" x14ac:dyDescent="0.2">
      <c r="A102" s="20">
        <f>'DBB2025'!A102</f>
        <v>88</v>
      </c>
      <c r="B102" s="21">
        <f>'DBB2025'!C102</f>
        <v>46102.6875</v>
      </c>
      <c r="C102" s="22">
        <f>'DBB2025'!C102</f>
        <v>46102.6875</v>
      </c>
      <c r="D102" s="23">
        <f>'DBB2025'!C102</f>
        <v>46102.6875</v>
      </c>
      <c r="E102" s="24" t="str">
        <f t="shared" si="4"/>
        <v>TVK U16m</v>
      </c>
      <c r="F102" s="25" t="str">
        <f>'DBB2025'!D102</f>
        <v>TSG Maxdorf</v>
      </c>
      <c r="G102" s="20" t="str">
        <f>'DBB2025'!E102</f>
        <v>TVK U16m</v>
      </c>
      <c r="H102" s="20" t="str">
        <f>'DBB2025'!F102</f>
        <v>Waldsporthalle</v>
      </c>
      <c r="I102" s="20" t="str">
        <f t="shared" si="5"/>
        <v>Auswärts</v>
      </c>
      <c r="J102" s="20" t="str">
        <f>IF('DBB2025'!G102=0,"",'DBB2025'!G102)</f>
        <v/>
      </c>
    </row>
    <row r="103" spans="1:10" ht="19.5" customHeight="1" x14ac:dyDescent="0.2">
      <c r="A103" s="20">
        <f>'DBB2025'!A103</f>
        <v>29</v>
      </c>
      <c r="B103" s="21">
        <f>'DBB2025'!C103</f>
        <v>46102.708333333336</v>
      </c>
      <c r="C103" s="22">
        <f>'DBB2025'!C103</f>
        <v>46102.708333333336</v>
      </c>
      <c r="D103" s="23">
        <f>'DBB2025'!C103</f>
        <v>46102.708333333336</v>
      </c>
      <c r="E103" s="24" t="str">
        <f t="shared" si="4"/>
        <v>TVK Damen</v>
      </c>
      <c r="F103" s="25" t="str">
        <f>'DBB2025'!D103</f>
        <v>TV Clausen</v>
      </c>
      <c r="G103" s="20" t="str">
        <f>'DBB2025'!E103</f>
        <v>TVK Damen</v>
      </c>
      <c r="H103" s="20" t="str">
        <f>'DBB2025'!F103</f>
        <v>Gräfensteinhalle</v>
      </c>
      <c r="I103" s="20" t="str">
        <f t="shared" si="5"/>
        <v>Auswärts</v>
      </c>
      <c r="J103" s="20" t="str">
        <f>IF('DBB2025'!G103=0,"",'DBB2025'!G103)</f>
        <v/>
      </c>
    </row>
    <row r="104" spans="1:10" ht="19.5" customHeight="1" x14ac:dyDescent="0.2">
      <c r="A104" s="20">
        <f>'DBB2025'!A104</f>
        <v>41</v>
      </c>
      <c r="B104" s="21">
        <f>'DBB2025'!C104</f>
        <v>46102.75</v>
      </c>
      <c r="C104" s="22">
        <f>'DBB2025'!C104</f>
        <v>46102.75</v>
      </c>
      <c r="D104" s="23">
        <f>'DBB2025'!C104</f>
        <v>46102.75</v>
      </c>
      <c r="E104" s="24" t="str">
        <f t="shared" si="4"/>
        <v>TVK II</v>
      </c>
      <c r="F104" s="25" t="str">
        <f>'DBB2025'!D104</f>
        <v>Kaiserslautern Thunderbolts</v>
      </c>
      <c r="G104" s="20" t="str">
        <f>'DBB2025'!E104</f>
        <v>TVK II</v>
      </c>
      <c r="H104" s="20" t="str">
        <f>'DBB2025'!F104</f>
        <v>Schulzentrum - Süd</v>
      </c>
      <c r="I104" s="20" t="str">
        <f t="shared" si="5"/>
        <v>Auswärts</v>
      </c>
      <c r="J104" s="20" t="str">
        <f>IF('DBB2025'!G104=0,"",'DBB2025'!G104)</f>
        <v/>
      </c>
    </row>
    <row r="105" spans="1:10" ht="19.5" customHeight="1" x14ac:dyDescent="0.2">
      <c r="A105" s="20">
        <f>'DBB2025'!A105</f>
        <v>71</v>
      </c>
      <c r="B105" s="21">
        <f>'DBB2025'!C105</f>
        <v>46102.791666666664</v>
      </c>
      <c r="C105" s="22">
        <f>'DBB2025'!C105</f>
        <v>46102.791666666664</v>
      </c>
      <c r="D105" s="23">
        <f>'DBB2025'!C105</f>
        <v>46102.791666666664</v>
      </c>
      <c r="E105" s="24" t="str">
        <f t="shared" si="4"/>
        <v>TVK I</v>
      </c>
      <c r="F105" s="25" t="str">
        <f>'DBB2025'!D105</f>
        <v>TSG Heidesheim 2</v>
      </c>
      <c r="G105" s="20" t="str">
        <f>'DBB2025'!E105</f>
        <v>TVK I</v>
      </c>
      <c r="H105" s="20" t="str">
        <f>'DBB2025'!F105</f>
        <v>Zentrale Sporthalle Heidesheim</v>
      </c>
      <c r="I105" s="20" t="str">
        <f t="shared" si="5"/>
        <v>Auswärts</v>
      </c>
      <c r="J105" s="20" t="str">
        <f>IF('DBB2025'!G105=0,"",'DBB2025'!G105)</f>
        <v/>
      </c>
    </row>
  </sheetData>
  <conditionalFormatting sqref="C2:C105 F2:G105">
    <cfRule type="expression" dxfId="0" priority="2">
      <formula>AND(LEFT(C2,3)="TVK")</formula>
    </cfRule>
  </conditionalFormatting>
  <pageMargins left="0.23622047244094491" right="0.23622047244094491" top="0.59055118110236227" bottom="0.59055118110236227" header="0.39370078740157483" footer="0.39370078740157483"/>
  <pageSetup paperSize="9" scale="71" fitToHeight="0" orientation="landscape" horizontalDpi="300" verticalDpi="300" r:id="rId1"/>
  <headerFooter>
    <oddHeader>&amp;L&amp;"Arial,Fett"&amp;18TVK Spielplan Saison 2025/2026&amp;RSeite &amp;P von &amp;N</oddHeader>
    <oddFooter>&amp;L*Angaben ohne Gewähr  - aktuelle Spielpläne unter www.basketball-bund.net&amp;RStand: &amp;D &amp;T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opLeftCell="E1" zoomScaleNormal="100" workbookViewId="0">
      <selection activeCell="G2" sqref="G2:G109"/>
    </sheetView>
  </sheetViews>
  <sheetFormatPr baseColWidth="10" defaultColWidth="10.7109375" defaultRowHeight="12.75" x14ac:dyDescent="0.2"/>
  <cols>
    <col min="1" max="1" width="7" customWidth="1"/>
    <col min="2" max="3" width="9.42578125" customWidth="1"/>
    <col min="4" max="4" width="15.28515625" customWidth="1"/>
    <col min="5" max="5" width="64.5703125" customWidth="1"/>
    <col min="6" max="6" width="28.140625" customWidth="1"/>
    <col min="7" max="7" width="6.7109375" customWidth="1"/>
    <col min="8" max="8" width="64.5703125" customWidth="1"/>
    <col min="9" max="9" width="28.140625" customWidth="1"/>
    <col min="10" max="10" width="6.7109375" customWidth="1"/>
    <col min="11" max="11" width="20" customWidth="1"/>
    <col min="12" max="12" width="8.140625" customWidth="1"/>
    <col min="13" max="13" width="11.85546875" customWidth="1"/>
    <col min="14" max="14" width="5.5703125" customWidth="1"/>
    <col min="15" max="15" width="8.5703125" customWidth="1"/>
  </cols>
  <sheetData>
    <row r="1" spans="1:15" x14ac:dyDescent="0.2">
      <c r="A1" t="s">
        <v>72</v>
      </c>
      <c r="B1" t="s">
        <v>73</v>
      </c>
      <c r="C1" s="6" t="s">
        <v>74</v>
      </c>
      <c r="D1" s="26" t="s">
        <v>75</v>
      </c>
      <c r="E1" s="26" t="s">
        <v>76</v>
      </c>
      <c r="F1" s="26" t="s">
        <v>77</v>
      </c>
      <c r="G1" s="26" t="s">
        <v>78</v>
      </c>
      <c r="H1" s="26" t="s">
        <v>79</v>
      </c>
      <c r="I1" s="26" t="s">
        <v>80</v>
      </c>
      <c r="J1" s="26" t="s">
        <v>81</v>
      </c>
      <c r="K1" s="26" t="s">
        <v>82</v>
      </c>
      <c r="L1" s="26" t="s">
        <v>83</v>
      </c>
      <c r="M1" s="26" t="s">
        <v>84</v>
      </c>
      <c r="N1" s="26" t="s">
        <v>85</v>
      </c>
      <c r="O1" s="26" t="s">
        <v>86</v>
      </c>
    </row>
    <row r="2" spans="1:15" x14ac:dyDescent="0.2">
      <c r="C2" s="27">
        <f>'TVK Spiele 25-26 Stand 10.09.25'!$B2</f>
        <v>45913.5</v>
      </c>
      <c r="D2" s="2">
        <f>'TVK Spiele 25-26 Stand 10.09.25'!$C2</f>
        <v>45913.5</v>
      </c>
      <c r="E2" s="26" t="str">
        <f t="shared" ref="E2" si="0">IF(LEFT(F2,3)="TVK","https://cdn.appack.de/TVK-Basketball/images/Logo_Basketball_grau.png","https://cdn.appack.de/TVK-Basketball/images/basketball-147794_1280.png")</f>
        <v>https://cdn.appack.de/TVK-Basketball/images/basketball-147794_1280.png</v>
      </c>
      <c r="F2" s="2" t="str">
        <f>'TVK Spiele 25-26 Stand 10.09.25'!$F2</f>
        <v>BBV Landau</v>
      </c>
      <c r="G2" s="31">
        <v>0</v>
      </c>
      <c r="H2" s="26" t="str">
        <f t="shared" ref="H2" si="1">IF(LEFT(I2,3)="TVK","https://cdn.appack.de/TVK-Basketball/images/Logo_Basketball_grau.png","https://cdn.appack.de/TVK-Basketball/images/basketball-147794_1280.png")</f>
        <v>https://cdn.appack.de/TVK-Basketball/images/Logo_Basketball_grau.png</v>
      </c>
      <c r="I2" s="26" t="str">
        <f>'TVK Spiele 25-26 Stand 10.09.25'!$G2</f>
        <v>TVK U12mix2</v>
      </c>
      <c r="J2">
        <v>0</v>
      </c>
      <c r="L2" s="2"/>
      <c r="M2" s="2"/>
    </row>
    <row r="3" spans="1:15" x14ac:dyDescent="0.2">
      <c r="A3" s="31"/>
      <c r="B3" s="31"/>
      <c r="C3" s="27">
        <f>'TVK Spiele 25-26 Stand 10.09.25'!$B3</f>
        <v>45913.583333333336</v>
      </c>
      <c r="D3" s="2">
        <f>'TVK Spiele 25-26 Stand 10.09.25'!$C3</f>
        <v>45913.583333333336</v>
      </c>
      <c r="E3" s="26" t="str">
        <f t="shared" ref="E3:E16" si="2">IF(LEFT(F3,3)="TVK","https://cdn.appack.de/TVK-Basketball/images/Logo_Basketball_grau.png","https://cdn.appack.de/TVK-Basketball/images/basketball-147794_1280.png")</f>
        <v>https://cdn.appack.de/TVK-Basketball/images/basketball-147794_1280.png</v>
      </c>
      <c r="F3" s="2" t="str">
        <f>'TVK Spiele 25-26 Stand 10.09.25'!$F3</f>
        <v>BBV Landau</v>
      </c>
      <c r="G3" s="31">
        <v>0</v>
      </c>
      <c r="H3" s="26" t="str">
        <f t="shared" ref="H3:H16" si="3">IF(LEFT(I3,3)="TVK","https://cdn.appack.de/TVK-Basketball/images/Logo_Basketball_grau.png","https://cdn.appack.de/TVK-Basketball/images/basketball-147794_1280.png")</f>
        <v>https://cdn.appack.de/TVK-Basketball/images/Logo_Basketball_grau.png</v>
      </c>
      <c r="I3" s="26" t="str">
        <f>'TVK Spiele 25-26 Stand 10.09.25'!$G3</f>
        <v>TVK U14w</v>
      </c>
      <c r="J3" s="31">
        <v>0</v>
      </c>
      <c r="K3" s="31"/>
      <c r="L3" s="2"/>
      <c r="M3" s="2"/>
      <c r="N3" s="31"/>
      <c r="O3" s="31"/>
    </row>
    <row r="4" spans="1:15" x14ac:dyDescent="0.2">
      <c r="A4" s="31"/>
      <c r="B4" s="31"/>
      <c r="C4" s="27">
        <f>'TVK Spiele 25-26 Stand 10.09.25'!$B4</f>
        <v>45913.6875</v>
      </c>
      <c r="D4" s="2">
        <f>'TVK Spiele 25-26 Stand 10.09.25'!$C4</f>
        <v>45913.6875</v>
      </c>
      <c r="E4" s="26" t="str">
        <f t="shared" si="2"/>
        <v>https://cdn.appack.de/TVK-Basketball/images/basketball-147794_1280.png</v>
      </c>
      <c r="F4" s="2" t="str">
        <f>'TVK Spiele 25-26 Stand 10.09.25'!$F4</f>
        <v>SC Lerchenberg</v>
      </c>
      <c r="G4" s="31">
        <v>0</v>
      </c>
      <c r="H4" s="26" t="str">
        <f t="shared" si="3"/>
        <v>https://cdn.appack.de/TVK-Basketball/images/Logo_Basketball_grau.png</v>
      </c>
      <c r="I4" s="26" t="str">
        <f>'TVK Spiele 25-26 Stand 10.09.25'!$G4</f>
        <v>TVK I</v>
      </c>
      <c r="J4" s="31">
        <v>0</v>
      </c>
      <c r="K4" s="31"/>
      <c r="L4" s="2"/>
      <c r="M4" s="2"/>
      <c r="N4" s="31"/>
      <c r="O4" s="31"/>
    </row>
    <row r="5" spans="1:15" x14ac:dyDescent="0.2">
      <c r="A5" s="31"/>
      <c r="B5" s="31"/>
      <c r="C5" s="27">
        <f>'TVK Spiele 25-26 Stand 10.09.25'!$B5</f>
        <v>45914.5</v>
      </c>
      <c r="D5" s="2">
        <f>'TVK Spiele 25-26 Stand 10.09.25'!$C5</f>
        <v>45914.5</v>
      </c>
      <c r="E5" s="26" t="str">
        <f t="shared" si="2"/>
        <v>https://cdn.appack.de/TVK-Basketball/images/basketball-147794_1280.png</v>
      </c>
      <c r="F5" s="2" t="str">
        <f>'TVK Spiele 25-26 Stand 10.09.25'!$F5</f>
        <v>VT Zweibrücken</v>
      </c>
      <c r="G5" s="31">
        <v>0</v>
      </c>
      <c r="H5" s="26" t="str">
        <f t="shared" si="3"/>
        <v>https://cdn.appack.de/TVK-Basketball/images/Logo_Basketball_grau.png</v>
      </c>
      <c r="I5" s="26" t="str">
        <f>'TVK Spiele 25-26 Stand 10.09.25'!$G5</f>
        <v>TVK U14m</v>
      </c>
      <c r="J5" s="31">
        <v>0</v>
      </c>
      <c r="K5" s="31"/>
      <c r="L5" s="2"/>
      <c r="M5" s="2"/>
      <c r="N5" s="31"/>
      <c r="O5" s="31"/>
    </row>
    <row r="6" spans="1:15" x14ac:dyDescent="0.2">
      <c r="A6" s="31"/>
      <c r="B6" s="31"/>
      <c r="C6" s="27">
        <f>'TVK Spiele 25-26 Stand 10.09.25'!$B6</f>
        <v>45914.666666666664</v>
      </c>
      <c r="D6" s="2">
        <f>'TVK Spiele 25-26 Stand 10.09.25'!$C6</f>
        <v>45914.666666666664</v>
      </c>
      <c r="E6" s="26" t="str">
        <f t="shared" si="2"/>
        <v>https://cdn.appack.de/TVK-Basketball/images/basketball-147794_1280.png</v>
      </c>
      <c r="F6" s="2" t="str">
        <f>'TVK Spiele 25-26 Stand 10.09.25'!$F6</f>
        <v>VT Zweibrücken</v>
      </c>
      <c r="G6" s="31">
        <v>0</v>
      </c>
      <c r="H6" s="26" t="str">
        <f t="shared" si="3"/>
        <v>https://cdn.appack.de/TVK-Basketball/images/Logo_Basketball_grau.png</v>
      </c>
      <c r="I6" s="26" t="str">
        <f>'TVK Spiele 25-26 Stand 10.09.25'!$G6</f>
        <v>TVK U16m</v>
      </c>
      <c r="J6" s="31">
        <v>0</v>
      </c>
      <c r="K6" s="31"/>
      <c r="L6" s="2"/>
      <c r="M6" s="2"/>
      <c r="N6" s="31"/>
      <c r="O6" s="31"/>
    </row>
    <row r="7" spans="1:15" x14ac:dyDescent="0.2">
      <c r="A7" s="31"/>
      <c r="B7" s="31"/>
      <c r="C7" s="27">
        <f>'TVK Spiele 25-26 Stand 10.09.25'!$B7</f>
        <v>45914.75</v>
      </c>
      <c r="D7" s="2">
        <f>'TVK Spiele 25-26 Stand 10.09.25'!$C7</f>
        <v>45914.75</v>
      </c>
      <c r="E7" s="26" t="str">
        <f t="shared" si="2"/>
        <v>https://cdn.appack.de/TVK-Basketball/images/basketball-147794_1280.png</v>
      </c>
      <c r="F7" s="2" t="str">
        <f>'TVK Spiele 25-26 Stand 10.09.25'!$F7</f>
        <v>VT Zweibrücken</v>
      </c>
      <c r="G7" s="31">
        <v>0</v>
      </c>
      <c r="H7" s="26" t="str">
        <f t="shared" si="3"/>
        <v>https://cdn.appack.de/TVK-Basketball/images/Logo_Basketball_grau.png</v>
      </c>
      <c r="I7" s="26" t="str">
        <f>'TVK Spiele 25-26 Stand 10.09.25'!$G7</f>
        <v>TVK U18m</v>
      </c>
      <c r="J7" s="31">
        <v>0</v>
      </c>
      <c r="K7" s="31"/>
      <c r="L7" s="2"/>
      <c r="M7" s="2"/>
      <c r="N7" s="31"/>
      <c r="O7" s="31"/>
    </row>
    <row r="8" spans="1:15" x14ac:dyDescent="0.2">
      <c r="A8" s="31"/>
      <c r="B8" s="31"/>
      <c r="C8" s="27">
        <f>'TVK Spiele 25-26 Stand 10.09.25'!$B8</f>
        <v>45920.5</v>
      </c>
      <c r="D8" s="2">
        <f>'TVK Spiele 25-26 Stand 10.09.25'!$C8</f>
        <v>45920.5</v>
      </c>
      <c r="E8" s="26" t="str">
        <f t="shared" si="2"/>
        <v>https://cdn.appack.de/TVK-Basketball/images/Logo_Basketball_grau.png</v>
      </c>
      <c r="F8" s="2" t="str">
        <f>'TVK Spiele 25-26 Stand 10.09.25'!$F8</f>
        <v>TVK U12mix2</v>
      </c>
      <c r="G8" s="31">
        <v>0</v>
      </c>
      <c r="H8" s="26" t="str">
        <f t="shared" si="3"/>
        <v>https://cdn.appack.de/TVK-Basketball/images/basketball-147794_1280.png</v>
      </c>
      <c r="I8" s="26" t="str">
        <f>'TVK Spiele 25-26 Stand 10.09.25'!$G8</f>
        <v>TV Bad Bergzabern</v>
      </c>
      <c r="J8" s="31">
        <v>0</v>
      </c>
      <c r="K8" s="31"/>
      <c r="L8" s="2"/>
      <c r="M8" s="2"/>
      <c r="N8" s="31"/>
      <c r="O8" s="31"/>
    </row>
    <row r="9" spans="1:15" x14ac:dyDescent="0.2">
      <c r="A9" s="31"/>
      <c r="B9" s="31"/>
      <c r="C9" s="27">
        <f>'TVK Spiele 25-26 Stand 10.09.25'!$B9</f>
        <v>45920.583333333336</v>
      </c>
      <c r="D9" s="2">
        <f>'TVK Spiele 25-26 Stand 10.09.25'!$C9</f>
        <v>45920.583333333336</v>
      </c>
      <c r="E9" s="26" t="str">
        <f t="shared" si="2"/>
        <v>https://cdn.appack.de/TVK-Basketball/images/Logo_Basketball_grau.png</v>
      </c>
      <c r="F9" s="2" t="str">
        <f>'TVK Spiele 25-26 Stand 10.09.25'!$F9</f>
        <v>TVK II</v>
      </c>
      <c r="G9" s="31">
        <v>0</v>
      </c>
      <c r="H9" s="26" t="str">
        <f t="shared" si="3"/>
        <v>https://cdn.appack.de/TVK-Basketball/images/basketball-147794_1280.png</v>
      </c>
      <c r="I9" s="26" t="str">
        <f>'TVK Spiele 25-26 Stand 10.09.25'!$G9</f>
        <v>SG Towers Speyer/Schifferstadt 2</v>
      </c>
      <c r="J9" s="31">
        <v>0</v>
      </c>
      <c r="K9" s="31"/>
      <c r="L9" s="2"/>
      <c r="M9" s="2"/>
      <c r="N9" s="31"/>
      <c r="O9" s="31"/>
    </row>
    <row r="10" spans="1:15" x14ac:dyDescent="0.2">
      <c r="A10" s="31"/>
      <c r="B10" s="31"/>
      <c r="C10" s="27">
        <f>'TVK Spiele 25-26 Stand 10.09.25'!$B10</f>
        <v>45920.666666666664</v>
      </c>
      <c r="D10" s="2">
        <f>'TVK Spiele 25-26 Stand 10.09.25'!$C10</f>
        <v>45920.666666666664</v>
      </c>
      <c r="E10" s="26" t="str">
        <f t="shared" si="2"/>
        <v>https://cdn.appack.de/TVK-Basketball/images/Logo_Basketball_grau.png</v>
      </c>
      <c r="F10" s="2" t="str">
        <f>'TVK Spiele 25-26 Stand 10.09.25'!$F10</f>
        <v>TVK Damen</v>
      </c>
      <c r="G10" s="31">
        <v>0</v>
      </c>
      <c r="H10" s="26" t="str">
        <f t="shared" si="3"/>
        <v>https://cdn.appack.de/TVK-Basketball/images/basketball-147794_1280.png</v>
      </c>
      <c r="I10" s="26" t="str">
        <f>'TVK Spiele 25-26 Stand 10.09.25'!$G10</f>
        <v>TG 1846 Worms</v>
      </c>
      <c r="J10" s="31">
        <v>0</v>
      </c>
      <c r="K10" s="31"/>
      <c r="L10" s="2"/>
      <c r="M10" s="2"/>
      <c r="N10" s="31"/>
      <c r="O10" s="31"/>
    </row>
    <row r="11" spans="1:15" x14ac:dyDescent="0.2">
      <c r="A11" s="31"/>
      <c r="B11" s="31"/>
      <c r="C11" s="27">
        <f>'TVK Spiele 25-26 Stand 10.09.25'!$B11</f>
        <v>45920.75</v>
      </c>
      <c r="D11" s="2">
        <f>'TVK Spiele 25-26 Stand 10.09.25'!$C11</f>
        <v>45920.75</v>
      </c>
      <c r="E11" s="26" t="str">
        <f t="shared" si="2"/>
        <v>https://cdn.appack.de/TVK-Basketball/images/Logo_Basketball_grau.png</v>
      </c>
      <c r="F11" s="2" t="str">
        <f>'TVK Spiele 25-26 Stand 10.09.25'!$F11</f>
        <v>TVK I</v>
      </c>
      <c r="G11" s="31">
        <v>0</v>
      </c>
      <c r="H11" s="26" t="str">
        <f t="shared" si="3"/>
        <v>https://cdn.appack.de/TVK-Basketball/images/basketball-147794_1280.png</v>
      </c>
      <c r="I11" s="26" t="str">
        <f>'TVK Spiele 25-26 Stand 10.09.25'!$G11</f>
        <v>SG Towers Speyer/Schifferstadt</v>
      </c>
      <c r="J11" s="31">
        <v>0</v>
      </c>
      <c r="K11" s="31"/>
      <c r="L11" s="2"/>
      <c r="M11" s="2"/>
      <c r="N11" s="31"/>
      <c r="O11" s="31"/>
    </row>
    <row r="12" spans="1:15" x14ac:dyDescent="0.2">
      <c r="A12" s="31"/>
      <c r="B12" s="31"/>
      <c r="C12" s="27">
        <f>'TVK Spiele 25-26 Stand 10.09.25'!$B12</f>
        <v>45927.5</v>
      </c>
      <c r="D12" s="2">
        <f>'TVK Spiele 25-26 Stand 10.09.25'!$C12</f>
        <v>45927.5</v>
      </c>
      <c r="E12" s="26" t="str">
        <f t="shared" si="2"/>
        <v>https://cdn.appack.de/TVK-Basketball/images/basketball-147794_1280.png</v>
      </c>
      <c r="F12" s="2" t="str">
        <f>'TVK Spiele 25-26 Stand 10.09.25'!$F12</f>
        <v>Kaiserslautern Thunderbolts e.V.</v>
      </c>
      <c r="G12" s="31">
        <v>0</v>
      </c>
      <c r="H12" s="26" t="str">
        <f t="shared" si="3"/>
        <v>https://cdn.appack.de/TVK-Basketball/images/Logo_Basketball_grau.png</v>
      </c>
      <c r="I12" s="26" t="str">
        <f>'TVK Spiele 25-26 Stand 10.09.25'!$G12</f>
        <v>TVK U14w</v>
      </c>
      <c r="J12" s="31">
        <v>0</v>
      </c>
      <c r="K12" s="31"/>
      <c r="L12" s="2"/>
      <c r="M12" s="2"/>
      <c r="N12" s="31"/>
      <c r="O12" s="31"/>
    </row>
    <row r="13" spans="1:15" x14ac:dyDescent="0.2">
      <c r="A13" s="31"/>
      <c r="B13" s="31"/>
      <c r="C13" s="27">
        <f>'TVK Spiele 25-26 Stand 10.09.25'!$B13</f>
        <v>45927.583333333336</v>
      </c>
      <c r="D13" s="2">
        <f>'TVK Spiele 25-26 Stand 10.09.25'!$C13</f>
        <v>45927.583333333336</v>
      </c>
      <c r="E13" s="26" t="str">
        <f t="shared" si="2"/>
        <v>https://cdn.appack.de/TVK-Basketball/images/basketball-147794_1280.png</v>
      </c>
      <c r="F13" s="2" t="str">
        <f>'TVK Spiele 25-26 Stand 10.09.25'!$F13</f>
        <v>Kaiserslautern Thunderbolts e.V. 1</v>
      </c>
      <c r="G13" s="31">
        <v>0</v>
      </c>
      <c r="H13" s="26" t="str">
        <f t="shared" si="3"/>
        <v>https://cdn.appack.de/TVK-Basketball/images/Logo_Basketball_grau.png</v>
      </c>
      <c r="I13" s="26" t="str">
        <f>'TVK Spiele 25-26 Stand 10.09.25'!$G13</f>
        <v>TVK U14m</v>
      </c>
      <c r="J13" s="31">
        <v>0</v>
      </c>
      <c r="K13" s="31"/>
      <c r="L13" s="2"/>
      <c r="M13" s="2"/>
      <c r="N13" s="31"/>
      <c r="O13" s="31"/>
    </row>
    <row r="14" spans="1:15" x14ac:dyDescent="0.2">
      <c r="A14" s="31"/>
      <c r="B14" s="31"/>
      <c r="C14" s="27">
        <f>'TVK Spiele 25-26 Stand 10.09.25'!$B14</f>
        <v>45927.666666666664</v>
      </c>
      <c r="D14" s="2">
        <f>'TVK Spiele 25-26 Stand 10.09.25'!$C14</f>
        <v>45927.666666666664</v>
      </c>
      <c r="E14" s="26" t="str">
        <f t="shared" si="2"/>
        <v>https://cdn.appack.de/TVK-Basketball/images/basketball-147794_1280.png</v>
      </c>
      <c r="F14" s="2" t="str">
        <f>'TVK Spiele 25-26 Stand 10.09.25'!$F14</f>
        <v>Kaiserslautern Thunderbolts e.V. 2</v>
      </c>
      <c r="G14" s="31">
        <v>0</v>
      </c>
      <c r="H14" s="26" t="str">
        <f t="shared" si="3"/>
        <v>https://cdn.appack.de/TVK-Basketball/images/Logo_Basketball_grau.png</v>
      </c>
      <c r="I14" s="26" t="str">
        <f>'TVK Spiele 25-26 Stand 10.09.25'!$G14</f>
        <v>TVK U16m</v>
      </c>
      <c r="J14" s="31">
        <v>0</v>
      </c>
      <c r="K14" s="31"/>
      <c r="L14" s="2"/>
      <c r="M14" s="2"/>
      <c r="N14" s="31"/>
      <c r="O14" s="31"/>
    </row>
    <row r="15" spans="1:15" x14ac:dyDescent="0.2">
      <c r="A15" s="31"/>
      <c r="B15" s="31"/>
      <c r="C15" s="27">
        <f>'TVK Spiele 25-26 Stand 10.09.25'!$B15</f>
        <v>45927.770833333336</v>
      </c>
      <c r="D15" s="2">
        <f>'TVK Spiele 25-26 Stand 10.09.25'!$C15</f>
        <v>45927.770833333336</v>
      </c>
      <c r="E15" s="26" t="str">
        <f t="shared" si="2"/>
        <v>https://cdn.appack.de/TVK-Basketball/images/basketball-147794_1280.png</v>
      </c>
      <c r="F15" s="2" t="str">
        <f>'TVK Spiele 25-26 Stand 10.09.25'!$F15</f>
        <v>TSG Maxdorf</v>
      </c>
      <c r="G15" s="31">
        <v>0</v>
      </c>
      <c r="H15" s="26" t="str">
        <f t="shared" si="3"/>
        <v>https://cdn.appack.de/TVK-Basketball/images/Logo_Basketball_grau.png</v>
      </c>
      <c r="I15" s="26" t="str">
        <f>'TVK Spiele 25-26 Stand 10.09.25'!$G15</f>
        <v>TVK II</v>
      </c>
      <c r="J15" s="31">
        <v>0</v>
      </c>
      <c r="K15" s="31"/>
      <c r="L15" s="2"/>
      <c r="M15" s="2"/>
      <c r="N15" s="31"/>
      <c r="O15" s="31"/>
    </row>
    <row r="16" spans="1:15" x14ac:dyDescent="0.2">
      <c r="A16" s="31"/>
      <c r="B16" s="31"/>
      <c r="C16" s="27">
        <f>'TVK Spiele 25-26 Stand 10.09.25'!$B16</f>
        <v>45928.416666666664</v>
      </c>
      <c r="D16" s="2">
        <f>'TVK Spiele 25-26 Stand 10.09.25'!$C16</f>
        <v>45928.416666666664</v>
      </c>
      <c r="E16" s="26" t="str">
        <f t="shared" si="2"/>
        <v>https://cdn.appack.de/TVK-Basketball/images/basketball-147794_1280.png</v>
      </c>
      <c r="F16" s="2" t="str">
        <f>'TVK Spiele 25-26 Stand 10.09.25'!$F16</f>
        <v>Kaiserslautern Thunderbolts e.V. 2</v>
      </c>
      <c r="G16" s="31">
        <v>0</v>
      </c>
      <c r="H16" s="26" t="str">
        <f t="shared" si="3"/>
        <v>https://cdn.appack.de/TVK-Basketball/images/Logo_Basketball_grau.png</v>
      </c>
      <c r="I16" s="26" t="str">
        <f>'TVK Spiele 25-26 Stand 10.09.25'!$G16</f>
        <v>TVK U12mix2</v>
      </c>
      <c r="J16" s="31">
        <v>0</v>
      </c>
      <c r="K16" s="31"/>
      <c r="L16" s="2"/>
      <c r="M16" s="2"/>
      <c r="N16" s="31"/>
      <c r="O16" s="31"/>
    </row>
    <row r="17" spans="1:15" x14ac:dyDescent="0.2">
      <c r="A17" s="31"/>
      <c r="B17" s="31"/>
      <c r="C17" s="27">
        <f>'TVK Spiele 25-26 Stand 10.09.25'!$B17</f>
        <v>45928.520833333336</v>
      </c>
      <c r="D17" s="2">
        <f>'TVK Spiele 25-26 Stand 10.09.25'!$C17</f>
        <v>45928.520833333336</v>
      </c>
      <c r="E17" s="26" t="str">
        <f t="shared" ref="E17:E46" si="4">IF(LEFT(F17,3)="TVK","https://cdn.appack.de/TVK-Basketball/images/Logo_Basketball_grau.png","https://cdn.appack.de/TVK-Basketball/images/basketball-147794_1280.png")</f>
        <v>https://cdn.appack.de/TVK-Basketball/images/basketball-147794_1280.png</v>
      </c>
      <c r="F17" s="2" t="str">
        <f>'TVK Spiele 25-26 Stand 10.09.25'!$F17</f>
        <v>Kaiserslautern Thunderbolts e.V. 1</v>
      </c>
      <c r="G17" s="31">
        <v>0</v>
      </c>
      <c r="H17" s="26" t="str">
        <f t="shared" ref="H17:H46" si="5">IF(LEFT(I17,3)="TVK","https://cdn.appack.de/TVK-Basketball/images/Logo_Basketball_grau.png","https://cdn.appack.de/TVK-Basketball/images/basketball-147794_1280.png")</f>
        <v>https://cdn.appack.de/TVK-Basketball/images/Logo_Basketball_grau.png</v>
      </c>
      <c r="I17" s="26" t="str">
        <f>'TVK Spiele 25-26 Stand 10.09.25'!$G17</f>
        <v>TVK U12mix1</v>
      </c>
      <c r="J17" s="31">
        <v>0</v>
      </c>
      <c r="K17" s="31"/>
      <c r="L17" s="2"/>
      <c r="M17" s="2"/>
      <c r="N17" s="31"/>
      <c r="O17" s="31"/>
    </row>
    <row r="18" spans="1:15" x14ac:dyDescent="0.2">
      <c r="A18" s="31"/>
      <c r="B18" s="31"/>
      <c r="C18" s="27">
        <f>'TVK Spiele 25-26 Stand 10.09.25'!$B18</f>
        <v>45928.666666666664</v>
      </c>
      <c r="D18" s="2">
        <f>'TVK Spiele 25-26 Stand 10.09.25'!$C18</f>
        <v>45928.666666666664</v>
      </c>
      <c r="E18" s="26" t="str">
        <f t="shared" si="4"/>
        <v>https://cdn.appack.de/TVK-Basketball/images/basketball-147794_1280.png</v>
      </c>
      <c r="F18" s="2" t="str">
        <f>'TVK Spiele 25-26 Stand 10.09.25'!$F18</f>
        <v>TSG Maxdorf</v>
      </c>
      <c r="G18" s="31">
        <v>0</v>
      </c>
      <c r="H18" s="26" t="str">
        <f t="shared" si="5"/>
        <v>https://cdn.appack.de/TVK-Basketball/images/Logo_Basketball_grau.png</v>
      </c>
      <c r="I18" s="26" t="str">
        <f>'TVK Spiele 25-26 Stand 10.09.25'!$G18</f>
        <v>TVK U18m</v>
      </c>
      <c r="J18" s="31">
        <v>0</v>
      </c>
      <c r="K18" s="31"/>
      <c r="L18" s="2"/>
      <c r="M18" s="2"/>
      <c r="N18" s="31"/>
      <c r="O18" s="31"/>
    </row>
    <row r="19" spans="1:15" x14ac:dyDescent="0.2">
      <c r="A19" s="31"/>
      <c r="B19" s="31"/>
      <c r="C19" s="27">
        <f>'TVK Spiele 25-26 Stand 10.09.25'!$B19</f>
        <v>45928.75</v>
      </c>
      <c r="D19" s="2">
        <f>'TVK Spiele 25-26 Stand 10.09.25'!$C19</f>
        <v>45928.75</v>
      </c>
      <c r="E19" s="26" t="str">
        <f t="shared" si="4"/>
        <v>https://cdn.appack.de/TVK-Basketball/images/basketball-147794_1280.png</v>
      </c>
      <c r="F19" s="2" t="str">
        <f>'TVK Spiele 25-26 Stand 10.09.25'!$F19</f>
        <v>ASC Theresianum Mainz 2</v>
      </c>
      <c r="G19" s="31">
        <v>0</v>
      </c>
      <c r="H19" s="26" t="str">
        <f t="shared" si="5"/>
        <v>https://cdn.appack.de/TVK-Basketball/images/Logo_Basketball_grau.png</v>
      </c>
      <c r="I19" s="26" t="str">
        <f>'TVK Spiele 25-26 Stand 10.09.25'!$G19</f>
        <v>TVK I</v>
      </c>
      <c r="J19" s="31">
        <v>0</v>
      </c>
      <c r="K19" s="31"/>
      <c r="L19" s="2"/>
      <c r="M19" s="2"/>
      <c r="N19" s="31"/>
      <c r="O19" s="31"/>
    </row>
    <row r="20" spans="1:15" x14ac:dyDescent="0.2">
      <c r="A20" s="31"/>
      <c r="B20" s="31"/>
      <c r="C20" s="27">
        <f>'TVK Spiele 25-26 Stand 10.09.25'!$B20</f>
        <v>45935.75</v>
      </c>
      <c r="D20" s="2">
        <f>'TVK Spiele 25-26 Stand 10.09.25'!$C20</f>
        <v>45935.75</v>
      </c>
      <c r="E20" s="26" t="str">
        <f t="shared" si="4"/>
        <v>https://cdn.appack.de/TVK-Basketball/images/basketball-147794_1280.png</v>
      </c>
      <c r="F20" s="2" t="str">
        <f>'TVK Spiele 25-26 Stand 10.09.25'!$F20</f>
        <v>VT Zweibrücken 2</v>
      </c>
      <c r="G20" s="31">
        <v>0</v>
      </c>
      <c r="H20" s="26" t="str">
        <f t="shared" si="5"/>
        <v>https://cdn.appack.de/TVK-Basketball/images/Logo_Basketball_grau.png</v>
      </c>
      <c r="I20" s="26" t="str">
        <f>'TVK Spiele 25-26 Stand 10.09.25'!$G20</f>
        <v>TVK II</v>
      </c>
      <c r="J20" s="31">
        <v>0</v>
      </c>
      <c r="K20" s="31"/>
      <c r="L20" s="2"/>
      <c r="M20" s="2"/>
      <c r="N20" s="31"/>
      <c r="O20" s="31"/>
    </row>
    <row r="21" spans="1:15" x14ac:dyDescent="0.2">
      <c r="A21" s="31"/>
      <c r="B21" s="31"/>
      <c r="C21" s="27">
        <f>'TVK Spiele 25-26 Stand 10.09.25'!$B21</f>
        <v>45962.5</v>
      </c>
      <c r="D21" s="2">
        <f>'TVK Spiele 25-26 Stand 10.09.25'!$C21</f>
        <v>45962.5</v>
      </c>
      <c r="E21" s="26" t="str">
        <f t="shared" si="4"/>
        <v>https://cdn.appack.de/TVK-Basketball/images/Logo_Basketball_grau.png</v>
      </c>
      <c r="F21" s="2" t="str">
        <f>'TVK Spiele 25-26 Stand 10.09.25'!$F21</f>
        <v>TVK U12mix2</v>
      </c>
      <c r="G21" s="31">
        <v>0</v>
      </c>
      <c r="H21" s="26" t="str">
        <f t="shared" si="5"/>
        <v>https://cdn.appack.de/TVK-Basketball/images/basketball-147794_1280.png</v>
      </c>
      <c r="I21" s="26" t="str">
        <f>'TVK Spiele 25-26 Stand 10.09.25'!$G21</f>
        <v>Eintracht Lambsheim e.V.</v>
      </c>
      <c r="J21" s="31">
        <v>0</v>
      </c>
      <c r="K21" s="31"/>
      <c r="L21" s="2"/>
      <c r="M21" s="2"/>
      <c r="N21" s="31"/>
      <c r="O21" s="31"/>
    </row>
    <row r="22" spans="1:15" x14ac:dyDescent="0.2">
      <c r="A22" s="31"/>
      <c r="B22" s="31"/>
      <c r="C22" s="27">
        <f>'TVK Spiele 25-26 Stand 10.09.25'!$B22</f>
        <v>45962.583333333336</v>
      </c>
      <c r="D22" s="2">
        <f>'TVK Spiele 25-26 Stand 10.09.25'!$C22</f>
        <v>45962.583333333336</v>
      </c>
      <c r="E22" s="26" t="str">
        <f t="shared" si="4"/>
        <v>https://cdn.appack.de/TVK-Basketball/images/Logo_Basketball_grau.png</v>
      </c>
      <c r="F22" s="2" t="str">
        <f>'TVK Spiele 25-26 Stand 10.09.25'!$F22</f>
        <v>TVK U14m</v>
      </c>
      <c r="G22" s="31">
        <v>0</v>
      </c>
      <c r="H22" s="26" t="str">
        <f t="shared" si="5"/>
        <v>https://cdn.appack.de/TVK-Basketball/images/basketball-147794_1280.png</v>
      </c>
      <c r="I22" s="26" t="str">
        <f>'TVK Spiele 25-26 Stand 10.09.25'!$G22</f>
        <v>TV 03 Ramstein</v>
      </c>
      <c r="J22" s="31">
        <v>0</v>
      </c>
      <c r="K22" s="31"/>
      <c r="L22" s="2"/>
      <c r="M22" s="2"/>
      <c r="N22" s="31"/>
      <c r="O22" s="31"/>
    </row>
    <row r="23" spans="1:15" x14ac:dyDescent="0.2">
      <c r="A23" s="31"/>
      <c r="B23" s="31"/>
      <c r="C23" s="27">
        <f>'TVK Spiele 25-26 Stand 10.09.25'!$B23</f>
        <v>45962.666666666664</v>
      </c>
      <c r="D23" s="2">
        <f>'TVK Spiele 25-26 Stand 10.09.25'!$C23</f>
        <v>45962.666666666664</v>
      </c>
      <c r="E23" s="26" t="str">
        <f t="shared" si="4"/>
        <v>https://cdn.appack.de/TVK-Basketball/images/Logo_Basketball_grau.png</v>
      </c>
      <c r="F23" s="2" t="str">
        <f>'TVK Spiele 25-26 Stand 10.09.25'!$F23</f>
        <v>TVK U16m</v>
      </c>
      <c r="G23" s="31">
        <v>0</v>
      </c>
      <c r="H23" s="26" t="str">
        <f t="shared" si="5"/>
        <v>https://cdn.appack.de/TVK-Basketball/images/basketball-147794_1280.png</v>
      </c>
      <c r="I23" s="26" t="str">
        <f>'TVK Spiele 25-26 Stand 10.09.25'!$G23</f>
        <v>BBC Fastbreakers Rockenhausen</v>
      </c>
      <c r="J23" s="31">
        <v>0</v>
      </c>
      <c r="K23" s="31"/>
      <c r="L23" s="2"/>
      <c r="M23" s="2"/>
      <c r="N23" s="31"/>
      <c r="O23" s="31"/>
    </row>
    <row r="24" spans="1:15" x14ac:dyDescent="0.2">
      <c r="A24" s="31"/>
      <c r="B24" s="31"/>
      <c r="C24" s="27">
        <f>'TVK Spiele 25-26 Stand 10.09.25'!$B24</f>
        <v>45962.75</v>
      </c>
      <c r="D24" s="2">
        <f>'TVK Spiele 25-26 Stand 10.09.25'!$C24</f>
        <v>45962.75</v>
      </c>
      <c r="E24" s="26" t="str">
        <f t="shared" si="4"/>
        <v>https://cdn.appack.de/TVK-Basketball/images/Logo_Basketball_grau.png</v>
      </c>
      <c r="F24" s="2" t="str">
        <f>'TVK Spiele 25-26 Stand 10.09.25'!$F24</f>
        <v>TVK U18m</v>
      </c>
      <c r="G24" s="31">
        <v>0</v>
      </c>
      <c r="H24" s="26" t="str">
        <f t="shared" si="5"/>
        <v>https://cdn.appack.de/TVK-Basketball/images/basketball-147794_1280.png</v>
      </c>
      <c r="I24" s="26" t="str">
        <f>'TVK Spiele 25-26 Stand 10.09.25'!$G24</f>
        <v>Eintracht Lambsheim e.V.</v>
      </c>
      <c r="J24" s="31">
        <v>0</v>
      </c>
      <c r="K24" s="31"/>
      <c r="L24" s="2"/>
      <c r="M24" s="2"/>
      <c r="N24" s="31"/>
      <c r="O24" s="31"/>
    </row>
    <row r="25" spans="1:15" x14ac:dyDescent="0.2">
      <c r="A25" s="31"/>
      <c r="B25" s="31"/>
      <c r="C25" s="27">
        <f>'TVK Spiele 25-26 Stand 10.09.25'!$B25</f>
        <v>45962.833333333336</v>
      </c>
      <c r="D25" s="2">
        <f>'TVK Spiele 25-26 Stand 10.09.25'!$C25</f>
        <v>45962.833333333336</v>
      </c>
      <c r="E25" s="26" t="str">
        <f t="shared" si="4"/>
        <v>https://cdn.appack.de/TVK-Basketball/images/Logo_Basketball_grau.png</v>
      </c>
      <c r="F25" s="2" t="str">
        <f>'TVK Spiele 25-26 Stand 10.09.25'!$F25</f>
        <v>TVK I</v>
      </c>
      <c r="G25" s="31">
        <v>0</v>
      </c>
      <c r="H25" s="26" t="str">
        <f t="shared" si="5"/>
        <v>https://cdn.appack.de/TVK-Basketball/images/basketball-147794_1280.png</v>
      </c>
      <c r="I25" s="26" t="str">
        <f>'TVK Spiele 25-26 Stand 10.09.25'!$G25</f>
        <v>TV 03 Ramstein</v>
      </c>
      <c r="J25" s="31">
        <v>0</v>
      </c>
      <c r="K25" s="31"/>
      <c r="L25" s="2"/>
      <c r="M25" s="2"/>
      <c r="N25" s="31"/>
      <c r="O25" s="31"/>
    </row>
    <row r="26" spans="1:15" x14ac:dyDescent="0.2">
      <c r="A26" s="31"/>
      <c r="B26" s="31"/>
      <c r="C26" s="27">
        <f>'TVK Spiele 25-26 Stand 10.09.25'!$B26</f>
        <v>45969.5</v>
      </c>
      <c r="D26" s="2">
        <f>'TVK Spiele 25-26 Stand 10.09.25'!$C26</f>
        <v>45969.5</v>
      </c>
      <c r="E26" s="26" t="str">
        <f t="shared" si="4"/>
        <v>https://cdn.appack.de/TVK-Basketball/images/basketball-147794_1280.png</v>
      </c>
      <c r="F26" s="2" t="str">
        <f>'TVK Spiele 25-26 Stand 10.09.25'!$F26</f>
        <v>1. FC Kaiserslautern</v>
      </c>
      <c r="G26" s="31">
        <v>0</v>
      </c>
      <c r="H26" s="26" t="str">
        <f t="shared" si="5"/>
        <v>https://cdn.appack.de/TVK-Basketball/images/Logo_Basketball_grau.png</v>
      </c>
      <c r="I26" s="26" t="str">
        <f>'TVK Spiele 25-26 Stand 10.09.25'!$G26</f>
        <v>TVK U12mix1</v>
      </c>
      <c r="J26" s="31">
        <v>0</v>
      </c>
      <c r="K26" s="31"/>
      <c r="L26" s="2"/>
      <c r="M26" s="2"/>
      <c r="N26" s="31"/>
      <c r="O26" s="31"/>
    </row>
    <row r="27" spans="1:15" x14ac:dyDescent="0.2">
      <c r="A27" s="31"/>
      <c r="B27" s="31"/>
      <c r="C27" s="27">
        <f>'TVK Spiele 25-26 Stand 10.09.25'!$B27</f>
        <v>45969.666666666664</v>
      </c>
      <c r="D27" s="2">
        <f>'TVK Spiele 25-26 Stand 10.09.25'!$C27</f>
        <v>45969.666666666664</v>
      </c>
      <c r="E27" s="26" t="str">
        <f t="shared" si="4"/>
        <v>https://cdn.appack.de/TVK-Basketball/images/basketball-147794_1280.png</v>
      </c>
      <c r="F27" s="2" t="str">
        <f>'TVK Spiele 25-26 Stand 10.09.25'!$F27</f>
        <v>SG 1. FC Kaiserslautern/BBC Mehlingen</v>
      </c>
      <c r="G27" s="31">
        <v>0</v>
      </c>
      <c r="H27" s="26" t="str">
        <f t="shared" si="5"/>
        <v>https://cdn.appack.de/TVK-Basketball/images/Logo_Basketball_grau.png</v>
      </c>
      <c r="I27" s="26" t="str">
        <f>'TVK Spiele 25-26 Stand 10.09.25'!$G27</f>
        <v>TVK U14w</v>
      </c>
      <c r="J27" s="31">
        <v>0</v>
      </c>
      <c r="K27" s="31"/>
      <c r="L27" s="2"/>
      <c r="M27" s="2"/>
      <c r="N27" s="31"/>
      <c r="O27" s="31"/>
    </row>
    <row r="28" spans="1:15" x14ac:dyDescent="0.2">
      <c r="A28" s="31"/>
      <c r="B28" s="31"/>
      <c r="C28" s="27">
        <f>'TVK Spiele 25-26 Stand 10.09.25'!$B28</f>
        <v>45970.458333333336</v>
      </c>
      <c r="D28" s="2">
        <f>'TVK Spiele 25-26 Stand 10.09.25'!$C28</f>
        <v>45970.458333333336</v>
      </c>
      <c r="E28" s="26" t="str">
        <f t="shared" si="4"/>
        <v>https://cdn.appack.de/TVK-Basketball/images/basketball-147794_1280.png</v>
      </c>
      <c r="F28" s="2" t="str">
        <f>'TVK Spiele 25-26 Stand 10.09.25'!$F28</f>
        <v>1. FC Kaiserslautern 1</v>
      </c>
      <c r="G28" s="31">
        <v>0</v>
      </c>
      <c r="H28" s="26" t="str">
        <f t="shared" si="5"/>
        <v>https://cdn.appack.de/TVK-Basketball/images/Logo_Basketball_grau.png</v>
      </c>
      <c r="I28" s="26" t="str">
        <f>'TVK Spiele 25-26 Stand 10.09.25'!$G28</f>
        <v>TVK U18m</v>
      </c>
      <c r="J28" s="31">
        <v>0</v>
      </c>
      <c r="K28" s="31"/>
      <c r="L28" s="2"/>
      <c r="M28" s="2"/>
      <c r="N28" s="31"/>
      <c r="O28" s="31"/>
    </row>
    <row r="29" spans="1:15" x14ac:dyDescent="0.2">
      <c r="A29" s="31"/>
      <c r="B29" s="31"/>
      <c r="C29" s="27">
        <f>'TVK Spiele 25-26 Stand 10.09.25'!$B29</f>
        <v>45970.5</v>
      </c>
      <c r="D29" s="2">
        <f>'TVK Spiele 25-26 Stand 10.09.25'!$C29</f>
        <v>45970.5</v>
      </c>
      <c r="E29" s="26" t="str">
        <f t="shared" si="4"/>
        <v>https://cdn.appack.de/TVK-Basketball/images/basketball-147794_1280.png</v>
      </c>
      <c r="F29" s="2" t="str">
        <f>'TVK Spiele 25-26 Stand 10.09.25'!$F29</f>
        <v>BBC Mehlingen</v>
      </c>
      <c r="G29" s="31">
        <v>0</v>
      </c>
      <c r="H29" s="26" t="str">
        <f t="shared" si="5"/>
        <v>https://cdn.appack.de/TVK-Basketball/images/Logo_Basketball_grau.png</v>
      </c>
      <c r="I29" s="26" t="str">
        <f>'TVK Spiele 25-26 Stand 10.09.25'!$G29</f>
        <v>TVK U14m</v>
      </c>
      <c r="J29" s="31">
        <v>0</v>
      </c>
      <c r="K29" s="31"/>
      <c r="L29" s="2"/>
      <c r="M29" s="2"/>
      <c r="N29" s="31"/>
      <c r="O29" s="31"/>
    </row>
    <row r="30" spans="1:15" x14ac:dyDescent="0.2">
      <c r="A30" s="31"/>
      <c r="B30" s="31"/>
      <c r="C30" s="27">
        <f>'TVK Spiele 25-26 Stand 10.09.25'!$B30</f>
        <v>45970.583333333336</v>
      </c>
      <c r="D30" s="2">
        <f>'TVK Spiele 25-26 Stand 10.09.25'!$C30</f>
        <v>45970.583333333336</v>
      </c>
      <c r="E30" s="26" t="str">
        <f t="shared" si="4"/>
        <v>https://cdn.appack.de/TVK-Basketball/images/basketball-147794_1280.png</v>
      </c>
      <c r="F30" s="2" t="str">
        <f>'TVK Spiele 25-26 Stand 10.09.25'!$F30</f>
        <v>BBC Mehlingen</v>
      </c>
      <c r="G30" s="31">
        <v>0</v>
      </c>
      <c r="H30" s="26" t="str">
        <f t="shared" si="5"/>
        <v>https://cdn.appack.de/TVK-Basketball/images/Logo_Basketball_grau.png</v>
      </c>
      <c r="I30" s="26" t="str">
        <f>'TVK Spiele 25-26 Stand 10.09.25'!$G30</f>
        <v>TVK U16m</v>
      </c>
      <c r="J30" s="31">
        <v>0</v>
      </c>
      <c r="K30" s="31"/>
      <c r="L30" s="2"/>
      <c r="M30" s="2"/>
      <c r="N30" s="31"/>
      <c r="O30" s="31"/>
    </row>
    <row r="31" spans="1:15" x14ac:dyDescent="0.2">
      <c r="A31" s="31"/>
      <c r="B31" s="31"/>
      <c r="C31" s="27">
        <f>'TVK Spiele 25-26 Stand 10.09.25'!$B31</f>
        <v>45970.625</v>
      </c>
      <c r="D31" s="2">
        <f>'TVK Spiele 25-26 Stand 10.09.25'!$C31</f>
        <v>45970.625</v>
      </c>
      <c r="E31" s="26" t="str">
        <f t="shared" si="4"/>
        <v>https://cdn.appack.de/TVK-Basketball/images/basketball-147794_1280.png</v>
      </c>
      <c r="F31" s="2" t="str">
        <f>'TVK Spiele 25-26 Stand 10.09.25'!$F31</f>
        <v>1. FC Kaiserslautern 2</v>
      </c>
      <c r="G31" s="31">
        <v>0</v>
      </c>
      <c r="H31" s="26" t="str">
        <f t="shared" si="5"/>
        <v>https://cdn.appack.de/TVK-Basketball/images/Logo_Basketball_grau.png</v>
      </c>
      <c r="I31" s="26" t="str">
        <f>'TVK Spiele 25-26 Stand 10.09.25'!$G31</f>
        <v>TVK I</v>
      </c>
      <c r="J31" s="31">
        <v>0</v>
      </c>
      <c r="K31" s="31"/>
      <c r="L31" s="2"/>
      <c r="M31" s="2"/>
      <c r="N31" s="31"/>
      <c r="O31" s="31"/>
    </row>
    <row r="32" spans="1:15" x14ac:dyDescent="0.2">
      <c r="A32" s="31"/>
      <c r="B32" s="31"/>
      <c r="C32" s="27">
        <f>'TVK Spiele 25-26 Stand 10.09.25'!$B32</f>
        <v>45970.708333333336</v>
      </c>
      <c r="D32" s="2">
        <f>'TVK Spiele 25-26 Stand 10.09.25'!$C32</f>
        <v>45970.708333333336</v>
      </c>
      <c r="E32" s="26" t="str">
        <f t="shared" si="4"/>
        <v>https://cdn.appack.de/TVK-Basketball/images/basketball-147794_1280.png</v>
      </c>
      <c r="F32" s="2" t="str">
        <f>'TVK Spiele 25-26 Stand 10.09.25'!$F32</f>
        <v>SC Lerchenberg</v>
      </c>
      <c r="G32" s="31">
        <v>0</v>
      </c>
      <c r="H32" s="26" t="str">
        <f t="shared" si="5"/>
        <v>https://cdn.appack.de/TVK-Basketball/images/Logo_Basketball_grau.png</v>
      </c>
      <c r="I32" s="26" t="str">
        <f>'TVK Spiele 25-26 Stand 10.09.25'!$G32</f>
        <v>TVK Damen</v>
      </c>
      <c r="J32" s="31">
        <v>0</v>
      </c>
      <c r="K32" s="31"/>
      <c r="L32" s="2"/>
      <c r="M32" s="2"/>
      <c r="N32" s="31"/>
      <c r="O32" s="31"/>
    </row>
    <row r="33" spans="1:15" x14ac:dyDescent="0.2">
      <c r="A33" s="31"/>
      <c r="B33" s="31"/>
      <c r="C33" s="27">
        <f>'TVK Spiele 25-26 Stand 10.09.25'!$B33</f>
        <v>45970.75</v>
      </c>
      <c r="D33" s="2">
        <f>'TVK Spiele 25-26 Stand 10.09.25'!$C33</f>
        <v>45970.75</v>
      </c>
      <c r="E33" s="26" t="str">
        <f t="shared" si="4"/>
        <v>https://cdn.appack.de/TVK-Basketball/images/basketball-147794_1280.png</v>
      </c>
      <c r="F33" s="2" t="str">
        <f>'TVK Spiele 25-26 Stand 10.09.25'!$F33</f>
        <v>BBC Mehlingen</v>
      </c>
      <c r="G33" s="31">
        <v>0</v>
      </c>
      <c r="H33" s="26" t="str">
        <f t="shared" si="5"/>
        <v>https://cdn.appack.de/TVK-Basketball/images/Logo_Basketball_grau.png</v>
      </c>
      <c r="I33" s="26" t="str">
        <f>'TVK Spiele 25-26 Stand 10.09.25'!$G33</f>
        <v>TVK II</v>
      </c>
      <c r="J33" s="31">
        <v>0</v>
      </c>
      <c r="K33" s="31"/>
      <c r="L33" s="2"/>
      <c r="M33" s="2"/>
      <c r="N33" s="31"/>
      <c r="O33" s="31"/>
    </row>
    <row r="34" spans="1:15" x14ac:dyDescent="0.2">
      <c r="A34" s="31"/>
      <c r="B34" s="31"/>
      <c r="C34" s="27">
        <f>'TVK Spiele 25-26 Stand 10.09.25'!$B34</f>
        <v>45976.583333333336</v>
      </c>
      <c r="D34" s="2">
        <f>'TVK Spiele 25-26 Stand 10.09.25'!$C34</f>
        <v>45976.583333333336</v>
      </c>
      <c r="E34" s="26" t="str">
        <f t="shared" si="4"/>
        <v>https://cdn.appack.de/TVK-Basketball/images/Logo_Basketball_grau.png</v>
      </c>
      <c r="F34" s="2" t="str">
        <f>'TVK Spiele 25-26 Stand 10.09.25'!$F34</f>
        <v>TVK U14m</v>
      </c>
      <c r="G34" s="31">
        <v>0</v>
      </c>
      <c r="H34" s="26" t="str">
        <f t="shared" si="5"/>
        <v>https://cdn.appack.de/TVK-Basketball/images/basketball-147794_1280.png</v>
      </c>
      <c r="I34" s="26" t="str">
        <f>'TVK Spiele 25-26 Stand 10.09.25'!$G34</f>
        <v>1. FC Kaiserslautern 2</v>
      </c>
      <c r="J34" s="31">
        <v>0</v>
      </c>
      <c r="K34" s="31"/>
      <c r="L34" s="2"/>
      <c r="M34" s="2"/>
      <c r="N34" s="31"/>
      <c r="O34" s="31"/>
    </row>
    <row r="35" spans="1:15" x14ac:dyDescent="0.2">
      <c r="A35" s="31"/>
      <c r="B35" s="31"/>
      <c r="C35" s="27">
        <f>'TVK Spiele 25-26 Stand 10.09.25'!$B35</f>
        <v>45976.666666666664</v>
      </c>
      <c r="D35" s="2">
        <f>'TVK Spiele 25-26 Stand 10.09.25'!$C35</f>
        <v>45976.666666666664</v>
      </c>
      <c r="E35" s="26" t="str">
        <f t="shared" si="4"/>
        <v>https://cdn.appack.de/TVK-Basketball/images/Logo_Basketball_grau.png</v>
      </c>
      <c r="F35" s="2" t="str">
        <f>'TVK Spiele 25-26 Stand 10.09.25'!$F35</f>
        <v>TVK U16m</v>
      </c>
      <c r="G35" s="31">
        <v>0</v>
      </c>
      <c r="H35" s="26" t="str">
        <f t="shared" si="5"/>
        <v>https://cdn.appack.de/TVK-Basketball/images/basketball-147794_1280.png</v>
      </c>
      <c r="I35" s="26" t="str">
        <f>'TVK Spiele 25-26 Stand 10.09.25'!$G35</f>
        <v>1. FC Kaiserslautern 1</v>
      </c>
      <c r="J35" s="31">
        <v>0</v>
      </c>
      <c r="K35" s="31"/>
      <c r="L35" s="2"/>
      <c r="M35" s="2"/>
      <c r="N35" s="31"/>
      <c r="O35" s="31"/>
    </row>
    <row r="36" spans="1:15" x14ac:dyDescent="0.2">
      <c r="A36" s="31"/>
      <c r="B36" s="31"/>
      <c r="C36" s="27">
        <f>'TVK Spiele 25-26 Stand 10.09.25'!$B36</f>
        <v>45976.75</v>
      </c>
      <c r="D36" s="2">
        <f>'TVK Spiele 25-26 Stand 10.09.25'!$C36</f>
        <v>45976.75</v>
      </c>
      <c r="E36" s="26" t="str">
        <f t="shared" si="4"/>
        <v>https://cdn.appack.de/TVK-Basketball/images/Logo_Basketball_grau.png</v>
      </c>
      <c r="F36" s="2" t="str">
        <f>'TVK Spiele 25-26 Stand 10.09.25'!$F36</f>
        <v>TVK I</v>
      </c>
      <c r="G36" s="31">
        <v>0</v>
      </c>
      <c r="H36" s="26" t="str">
        <f t="shared" si="5"/>
        <v>https://cdn.appack.de/TVK-Basketball/images/basketball-147794_1280.png</v>
      </c>
      <c r="I36" s="26" t="str">
        <f>'TVK Spiele 25-26 Stand 10.09.25'!$G36</f>
        <v>DJK Nieder-Olm</v>
      </c>
      <c r="J36" s="31">
        <v>0</v>
      </c>
      <c r="K36" s="31"/>
      <c r="L36" s="2"/>
      <c r="M36" s="2"/>
      <c r="N36" s="31"/>
      <c r="O36" s="31"/>
    </row>
    <row r="37" spans="1:15" x14ac:dyDescent="0.2">
      <c r="A37" s="31"/>
      <c r="B37" s="31"/>
      <c r="C37" s="27">
        <f>'TVK Spiele 25-26 Stand 10.09.25'!$B37</f>
        <v>45977.416666666664</v>
      </c>
      <c r="D37" s="2">
        <f>'TVK Spiele 25-26 Stand 10.09.25'!$C37</f>
        <v>45977.416666666664</v>
      </c>
      <c r="E37" s="26" t="str">
        <f t="shared" si="4"/>
        <v>https://cdn.appack.de/TVK-Basketball/images/Logo_Basketball_grau.png</v>
      </c>
      <c r="F37" s="2" t="str">
        <f>'TVK Spiele 25-26 Stand 10.09.25'!$F37</f>
        <v>TVK U12mix1</v>
      </c>
      <c r="G37" s="31">
        <v>0</v>
      </c>
      <c r="H37" s="26" t="str">
        <f t="shared" si="5"/>
        <v>https://cdn.appack.de/TVK-Basketball/images/basketball-147794_1280.png</v>
      </c>
      <c r="I37" s="26" t="str">
        <f>'TVK Spiele 25-26 Stand 10.09.25'!$G37</f>
        <v>SG Towers Speyer/Schifferstadt 1</v>
      </c>
      <c r="J37" s="31">
        <v>0</v>
      </c>
      <c r="K37" s="31"/>
      <c r="L37" s="2"/>
      <c r="M37" s="2"/>
      <c r="N37" s="31"/>
      <c r="O37" s="31"/>
    </row>
    <row r="38" spans="1:15" x14ac:dyDescent="0.2">
      <c r="A38" s="31"/>
      <c r="B38" s="31"/>
      <c r="C38" s="27">
        <f>'TVK Spiele 25-26 Stand 10.09.25'!$B38</f>
        <v>45977.5</v>
      </c>
      <c r="D38" s="2">
        <f>'TVK Spiele 25-26 Stand 10.09.25'!$C38</f>
        <v>45977.5</v>
      </c>
      <c r="E38" s="26" t="str">
        <f t="shared" si="4"/>
        <v>https://cdn.appack.de/TVK-Basketball/images/Logo_Basketball_grau.png</v>
      </c>
      <c r="F38" s="2" t="str">
        <f>'TVK Spiele 25-26 Stand 10.09.25'!$F38</f>
        <v>TVK U12mix2</v>
      </c>
      <c r="G38" s="31">
        <v>0</v>
      </c>
      <c r="H38" s="26" t="str">
        <f t="shared" si="5"/>
        <v>https://cdn.appack.de/TVK-Basketball/images/basketball-147794_1280.png</v>
      </c>
      <c r="I38" s="26" t="str">
        <f>'TVK Spiele 25-26 Stand 10.09.25'!$G38</f>
        <v>SG Towers Speyer/Schifferstadt 2</v>
      </c>
      <c r="J38" s="31">
        <v>0</v>
      </c>
      <c r="K38" s="31"/>
      <c r="L38" s="2"/>
      <c r="M38" s="2"/>
      <c r="N38" s="31"/>
      <c r="O38" s="31"/>
    </row>
    <row r="39" spans="1:15" x14ac:dyDescent="0.2">
      <c r="A39" s="31"/>
      <c r="B39" s="31"/>
      <c r="C39" s="27">
        <f>'TVK Spiele 25-26 Stand 10.09.25'!$B39</f>
        <v>45977.583333333336</v>
      </c>
      <c r="D39" s="2">
        <f>'TVK Spiele 25-26 Stand 10.09.25'!$C39</f>
        <v>45977.583333333336</v>
      </c>
      <c r="E39" s="26" t="str">
        <f t="shared" si="4"/>
        <v>https://cdn.appack.de/TVK-Basketball/images/Logo_Basketball_grau.png</v>
      </c>
      <c r="F39" s="2" t="str">
        <f>'TVK Spiele 25-26 Stand 10.09.25'!$F39</f>
        <v>TVK U14w</v>
      </c>
      <c r="G39" s="31">
        <v>0</v>
      </c>
      <c r="H39" s="26" t="str">
        <f t="shared" si="5"/>
        <v>https://cdn.appack.de/TVK-Basketball/images/basketball-147794_1280.png</v>
      </c>
      <c r="I39" s="26" t="str">
        <f>'TVK Spiele 25-26 Stand 10.09.25'!$G39</f>
        <v>SG Towers Speyer/Schifferstadt</v>
      </c>
      <c r="J39" s="31">
        <v>0</v>
      </c>
      <c r="K39" s="31"/>
      <c r="L39" s="2"/>
      <c r="M39" s="2"/>
      <c r="N39" s="31"/>
      <c r="O39" s="31"/>
    </row>
    <row r="40" spans="1:15" x14ac:dyDescent="0.2">
      <c r="A40" s="31"/>
      <c r="B40" s="31"/>
      <c r="C40" s="27">
        <f>'TVK Spiele 25-26 Stand 10.09.25'!$B40</f>
        <v>45983.458333333336</v>
      </c>
      <c r="D40" s="2">
        <f>'TVK Spiele 25-26 Stand 10.09.25'!$C40</f>
        <v>45983.458333333336</v>
      </c>
      <c r="E40" s="26" t="str">
        <f t="shared" si="4"/>
        <v>https://cdn.appack.de/TVK-Basketball/images/basketball-147794_1280.png</v>
      </c>
      <c r="F40" s="2" t="str">
        <f>'TVK Spiele 25-26 Stand 10.09.25'!$F40</f>
        <v>SG TV Dürkheim-BB-Int. Speyer 1</v>
      </c>
      <c r="G40" s="31">
        <v>0</v>
      </c>
      <c r="H40" s="26" t="str">
        <f t="shared" si="5"/>
        <v>https://cdn.appack.de/TVK-Basketball/images/Logo_Basketball_grau.png</v>
      </c>
      <c r="I40" s="26" t="str">
        <f>'TVK Spiele 25-26 Stand 10.09.25'!$G40</f>
        <v>TVK U12mix1</v>
      </c>
      <c r="J40" s="31">
        <v>0</v>
      </c>
      <c r="K40" s="31"/>
      <c r="L40" s="2"/>
      <c r="M40" s="2"/>
      <c r="N40" s="31"/>
      <c r="O40" s="31"/>
    </row>
    <row r="41" spans="1:15" x14ac:dyDescent="0.2">
      <c r="A41" s="31"/>
      <c r="B41" s="31"/>
      <c r="C41" s="27">
        <f>'TVK Spiele 25-26 Stand 10.09.25'!$B41</f>
        <v>45983.583333333336</v>
      </c>
      <c r="D41" s="2">
        <f>'TVK Spiele 25-26 Stand 10.09.25'!$C41</f>
        <v>45983.583333333336</v>
      </c>
      <c r="E41" s="26" t="str">
        <f t="shared" si="4"/>
        <v>https://cdn.appack.de/TVK-Basketball/images/basketball-147794_1280.png</v>
      </c>
      <c r="F41" s="2" t="str">
        <f>'TVK Spiele 25-26 Stand 10.09.25'!$F41</f>
        <v>SG Ludwigshafen/Frankenthal</v>
      </c>
      <c r="G41" s="31">
        <v>0</v>
      </c>
      <c r="H41" s="26" t="str">
        <f t="shared" si="5"/>
        <v>https://cdn.appack.de/TVK-Basketball/images/Logo_Basketball_grau.png</v>
      </c>
      <c r="I41" s="26" t="str">
        <f>'TVK Spiele 25-26 Stand 10.09.25'!$G41</f>
        <v>TVK U14m</v>
      </c>
      <c r="J41" s="31">
        <v>0</v>
      </c>
      <c r="K41" s="31"/>
      <c r="L41" s="2"/>
      <c r="M41" s="2"/>
      <c r="N41" s="31"/>
      <c r="O41" s="31"/>
    </row>
    <row r="42" spans="1:15" x14ac:dyDescent="0.2">
      <c r="A42" s="31"/>
      <c r="B42" s="31"/>
      <c r="C42" s="27">
        <f>'TVK Spiele 25-26 Stand 10.09.25'!$B42</f>
        <v>45984.458333333336</v>
      </c>
      <c r="D42" s="2">
        <f>'TVK Spiele 25-26 Stand 10.09.25'!$C42</f>
        <v>45984.458333333336</v>
      </c>
      <c r="E42" s="26" t="str">
        <f t="shared" si="4"/>
        <v>https://cdn.appack.de/TVK-Basketball/images/basketball-147794_1280.png</v>
      </c>
      <c r="F42" s="2" t="str">
        <f>'TVK Spiele 25-26 Stand 10.09.25'!$F42</f>
        <v>SG TV Dürkheim-BB-Int. Speyer 2</v>
      </c>
      <c r="G42" s="31">
        <v>0</v>
      </c>
      <c r="H42" s="26" t="str">
        <f t="shared" si="5"/>
        <v>https://cdn.appack.de/TVK-Basketball/images/Logo_Basketball_grau.png</v>
      </c>
      <c r="I42" s="26" t="str">
        <f>'TVK Spiele 25-26 Stand 10.09.25'!$G42</f>
        <v>TVK U12mix2</v>
      </c>
      <c r="J42" s="31">
        <v>0</v>
      </c>
      <c r="K42" s="31"/>
      <c r="L42" s="2"/>
      <c r="M42" s="2"/>
      <c r="N42" s="31"/>
      <c r="O42" s="31"/>
    </row>
    <row r="43" spans="1:15" x14ac:dyDescent="0.2">
      <c r="A43" s="31"/>
      <c r="B43" s="31"/>
      <c r="C43" s="27">
        <f>'TVK Spiele 25-26 Stand 10.09.25'!$B43</f>
        <v>45984.666666666664</v>
      </c>
      <c r="D43" s="2">
        <f>'TVK Spiele 25-26 Stand 10.09.25'!$C43</f>
        <v>45984.666666666664</v>
      </c>
      <c r="E43" s="26" t="str">
        <f t="shared" si="4"/>
        <v>https://cdn.appack.de/TVK-Basketball/images/basketball-147794_1280.png</v>
      </c>
      <c r="F43" s="2" t="str">
        <f>'TVK Spiele 25-26 Stand 10.09.25'!$F43</f>
        <v>SG Ludwigshafen/Frankenthal 2</v>
      </c>
      <c r="G43" s="31">
        <v>0</v>
      </c>
      <c r="H43" s="26" t="str">
        <f t="shared" si="5"/>
        <v>https://cdn.appack.de/TVK-Basketball/images/Logo_Basketball_grau.png</v>
      </c>
      <c r="I43" s="26" t="str">
        <f>'TVK Spiele 25-26 Stand 10.09.25'!$G43</f>
        <v>TVK II</v>
      </c>
      <c r="J43" s="31">
        <v>0</v>
      </c>
      <c r="K43" s="31"/>
      <c r="L43" s="2"/>
      <c r="M43" s="2"/>
      <c r="N43" s="31"/>
      <c r="O43" s="31"/>
    </row>
    <row r="44" spans="1:15" x14ac:dyDescent="0.2">
      <c r="A44" s="31"/>
      <c r="B44" s="31"/>
      <c r="C44" s="27">
        <f>'TVK Spiele 25-26 Stand 10.09.25'!$B44</f>
        <v>45984.75</v>
      </c>
      <c r="D44" s="2">
        <f>'TVK Spiele 25-26 Stand 10.09.25'!$C44</f>
        <v>45984.75</v>
      </c>
      <c r="E44" s="26" t="str">
        <f t="shared" si="4"/>
        <v>https://cdn.appack.de/TVK-Basketball/images/basketball-147794_1280.png</v>
      </c>
      <c r="F44" s="2" t="str">
        <f>'TVK Spiele 25-26 Stand 10.09.25'!$F44</f>
        <v>SG Ludwigshafen / Frankenthal</v>
      </c>
      <c r="G44" s="31">
        <v>0</v>
      </c>
      <c r="H44" s="26" t="str">
        <f t="shared" si="5"/>
        <v>https://cdn.appack.de/TVK-Basketball/images/Logo_Basketball_grau.png</v>
      </c>
      <c r="I44" s="26" t="str">
        <f>'TVK Spiele 25-26 Stand 10.09.25'!$G44</f>
        <v>TVK I</v>
      </c>
      <c r="J44" s="31">
        <v>0</v>
      </c>
      <c r="K44" s="31"/>
      <c r="L44" s="2"/>
      <c r="M44" s="2"/>
      <c r="N44" s="31"/>
      <c r="O44" s="31"/>
    </row>
    <row r="45" spans="1:15" x14ac:dyDescent="0.2">
      <c r="A45" s="31"/>
      <c r="B45" s="31"/>
      <c r="C45" s="27">
        <f>'TVK Spiele 25-26 Stand 10.09.25'!$B45</f>
        <v>45990.5</v>
      </c>
      <c r="D45" s="2">
        <f>'TVK Spiele 25-26 Stand 10.09.25'!$C45</f>
        <v>45990.5</v>
      </c>
      <c r="E45" s="26" t="str">
        <f t="shared" si="4"/>
        <v>https://cdn.appack.de/TVK-Basketball/images/Logo_Basketball_grau.png</v>
      </c>
      <c r="F45" s="2" t="str">
        <f>'TVK Spiele 25-26 Stand 10.09.25'!$F45</f>
        <v>TVK U16m</v>
      </c>
      <c r="G45" s="31">
        <v>0</v>
      </c>
      <c r="H45" s="26" t="str">
        <f t="shared" si="5"/>
        <v>https://cdn.appack.de/TVK-Basketball/images/basketball-147794_1280.png</v>
      </c>
      <c r="I45" s="26" t="str">
        <f>'TVK Spiele 25-26 Stand 10.09.25'!$G45</f>
        <v>TSG Maxdorf</v>
      </c>
      <c r="J45" s="31">
        <v>0</v>
      </c>
      <c r="K45" s="31"/>
      <c r="L45" s="2"/>
      <c r="M45" s="2"/>
      <c r="N45" s="31"/>
      <c r="O45" s="31"/>
    </row>
    <row r="46" spans="1:15" x14ac:dyDescent="0.2">
      <c r="A46" s="31"/>
      <c r="B46" s="31"/>
      <c r="C46" s="27">
        <f>'TVK Spiele 25-26 Stand 10.09.25'!$B46</f>
        <v>45990.583333333336</v>
      </c>
      <c r="D46" s="2">
        <f>'TVK Spiele 25-26 Stand 10.09.25'!$C46</f>
        <v>45990.583333333336</v>
      </c>
      <c r="E46" s="26" t="str">
        <f t="shared" si="4"/>
        <v>https://cdn.appack.de/TVK-Basketball/images/Logo_Basketball_grau.png</v>
      </c>
      <c r="F46" s="2" t="str">
        <f>'TVK Spiele 25-26 Stand 10.09.25'!$F46</f>
        <v>TVK U18m</v>
      </c>
      <c r="G46" s="31">
        <v>0</v>
      </c>
      <c r="H46" s="26" t="str">
        <f t="shared" si="5"/>
        <v>https://cdn.appack.de/TVK-Basketball/images/basketball-147794_1280.png</v>
      </c>
      <c r="I46" s="26" t="str">
        <f>'TVK Spiele 25-26 Stand 10.09.25'!$G46</f>
        <v>Kaiserslautern Thunderbolts e.V. 2</v>
      </c>
      <c r="J46" s="31">
        <v>0</v>
      </c>
      <c r="K46" s="31"/>
      <c r="L46" s="2"/>
      <c r="M46" s="2"/>
      <c r="N46" s="31"/>
      <c r="O46" s="31"/>
    </row>
    <row r="47" spans="1:15" x14ac:dyDescent="0.2">
      <c r="A47" s="31"/>
      <c r="B47" s="31"/>
      <c r="C47" s="27">
        <f>'TVK Spiele 25-26 Stand 10.09.25'!$B47</f>
        <v>45990.666666666664</v>
      </c>
      <c r="D47" s="2">
        <f>'TVK Spiele 25-26 Stand 10.09.25'!$C47</f>
        <v>45990.666666666664</v>
      </c>
      <c r="E47" s="26" t="str">
        <f t="shared" ref="E47:E99" si="6">IF(LEFT(F47,3)="TVK","https://cdn.appack.de/TVK-Basketball/images/Logo_Basketball_grau.png","https://cdn.appack.de/TVK-Basketball/images/basketball-147794_1280.png")</f>
        <v>https://cdn.appack.de/TVK-Basketball/images/Logo_Basketball_grau.png</v>
      </c>
      <c r="F47" s="2" t="str">
        <f>'TVK Spiele 25-26 Stand 10.09.25'!$F47</f>
        <v>TVK II</v>
      </c>
      <c r="G47" s="31">
        <v>0</v>
      </c>
      <c r="H47" s="26" t="str">
        <f t="shared" ref="H47:H99" si="7">IF(LEFT(I47,3)="TVK","https://cdn.appack.de/TVK-Basketball/images/Logo_Basketball_grau.png","https://cdn.appack.de/TVK-Basketball/images/basketball-147794_1280.png")</f>
        <v>https://cdn.appack.de/TVK-Basketball/images/basketball-147794_1280.png</v>
      </c>
      <c r="I47" s="26" t="str">
        <f>'TVK Spiele 25-26 Stand 10.09.25'!$G47</f>
        <v>Kaiserslautern Thunderbolts</v>
      </c>
      <c r="J47" s="31">
        <v>0</v>
      </c>
      <c r="K47" s="31"/>
      <c r="L47" s="2"/>
      <c r="M47" s="2"/>
      <c r="N47" s="31"/>
      <c r="O47" s="31"/>
    </row>
    <row r="48" spans="1:15" x14ac:dyDescent="0.2">
      <c r="A48" s="31"/>
      <c r="B48" s="31"/>
      <c r="C48" s="27">
        <f>'TVK Spiele 25-26 Stand 10.09.25'!$B48</f>
        <v>45990.75</v>
      </c>
      <c r="D48" s="2">
        <f>'TVK Spiele 25-26 Stand 10.09.25'!$C48</f>
        <v>45990.75</v>
      </c>
      <c r="E48" s="26" t="str">
        <f t="shared" si="6"/>
        <v>https://cdn.appack.de/TVK-Basketball/images/Logo_Basketball_grau.png</v>
      </c>
      <c r="F48" s="2" t="str">
        <f>'TVK Spiele 25-26 Stand 10.09.25'!$F48</f>
        <v>TVK Damen</v>
      </c>
      <c r="G48" s="31">
        <v>0</v>
      </c>
      <c r="H48" s="26" t="str">
        <f t="shared" si="7"/>
        <v>https://cdn.appack.de/TVK-Basketball/images/basketball-147794_1280.png</v>
      </c>
      <c r="I48" s="26" t="str">
        <f>'TVK Spiele 25-26 Stand 10.09.25'!$G48</f>
        <v>TV Clausen</v>
      </c>
      <c r="J48" s="31">
        <v>0</v>
      </c>
      <c r="K48" s="31"/>
      <c r="L48" s="2"/>
      <c r="M48" s="2"/>
      <c r="N48" s="31"/>
      <c r="O48" s="31"/>
    </row>
    <row r="49" spans="1:15" x14ac:dyDescent="0.2">
      <c r="A49" s="31"/>
      <c r="B49" s="31"/>
      <c r="C49" s="27">
        <f>'TVK Spiele 25-26 Stand 10.09.25'!$B49</f>
        <v>45990.833333333336</v>
      </c>
      <c r="D49" s="2">
        <f>'TVK Spiele 25-26 Stand 10.09.25'!$C49</f>
        <v>45990.833333333336</v>
      </c>
      <c r="E49" s="26" t="str">
        <f t="shared" si="6"/>
        <v>https://cdn.appack.de/TVK-Basketball/images/Logo_Basketball_grau.png</v>
      </c>
      <c r="F49" s="2" t="str">
        <f>'TVK Spiele 25-26 Stand 10.09.25'!$F49</f>
        <v>TVK I</v>
      </c>
      <c r="G49" s="31">
        <v>0</v>
      </c>
      <c r="H49" s="26" t="str">
        <f t="shared" si="7"/>
        <v>https://cdn.appack.de/TVK-Basketball/images/basketball-147794_1280.png</v>
      </c>
      <c r="I49" s="26" t="str">
        <f>'TVK Spiele 25-26 Stand 10.09.25'!$G49</f>
        <v>TSG Heidesheim 2</v>
      </c>
      <c r="J49" s="31">
        <v>0</v>
      </c>
      <c r="K49" s="31"/>
      <c r="L49" s="2"/>
      <c r="M49" s="2"/>
      <c r="N49" s="31"/>
      <c r="O49" s="31"/>
    </row>
    <row r="50" spans="1:15" x14ac:dyDescent="0.2">
      <c r="A50" s="31"/>
      <c r="B50" s="31"/>
      <c r="C50" s="27">
        <f>'TVK Spiele 25-26 Stand 10.09.25'!$B50</f>
        <v>45991.5</v>
      </c>
      <c r="D50" s="2">
        <f>'TVK Spiele 25-26 Stand 10.09.25'!$C50</f>
        <v>45991.5</v>
      </c>
      <c r="E50" s="26" t="str">
        <f t="shared" si="6"/>
        <v>https://cdn.appack.de/TVK-Basketball/images/Logo_Basketball_grau.png</v>
      </c>
      <c r="F50" s="2" t="str">
        <f>'TVK Spiele 25-26 Stand 10.09.25'!$F50</f>
        <v>TVK U12mix2</v>
      </c>
      <c r="G50" s="31">
        <v>0</v>
      </c>
      <c r="H50" s="26" t="str">
        <f t="shared" si="7"/>
        <v>https://cdn.appack.de/TVK-Basketball/images/basketball-147794_1280.png</v>
      </c>
      <c r="I50" s="26" t="str">
        <f>'TVK Spiele 25-26 Stand 10.09.25'!$G50</f>
        <v>TSG Maxdorf 2</v>
      </c>
      <c r="J50" s="31">
        <v>0</v>
      </c>
      <c r="K50" s="31"/>
      <c r="L50" s="2"/>
      <c r="M50" s="2"/>
      <c r="N50" s="31"/>
      <c r="O50" s="31"/>
    </row>
    <row r="51" spans="1:15" x14ac:dyDescent="0.2">
      <c r="A51" s="31"/>
      <c r="B51" s="31"/>
      <c r="C51" s="27">
        <f>'TVK Spiele 25-26 Stand 10.09.25'!$B51</f>
        <v>45991.583333333336</v>
      </c>
      <c r="D51" s="2">
        <f>'TVK Spiele 25-26 Stand 10.09.25'!$C51</f>
        <v>45991.583333333336</v>
      </c>
      <c r="E51" s="26" t="str">
        <f t="shared" si="6"/>
        <v>https://cdn.appack.de/TVK-Basketball/images/Logo_Basketball_grau.png</v>
      </c>
      <c r="F51" s="2" t="str">
        <f>'TVK Spiele 25-26 Stand 10.09.25'!$F51</f>
        <v>TVK U14w</v>
      </c>
      <c r="G51" s="31">
        <v>0</v>
      </c>
      <c r="H51" s="26" t="str">
        <f t="shared" si="7"/>
        <v>https://cdn.appack.de/TVK-Basketball/images/basketball-147794_1280.png</v>
      </c>
      <c r="I51" s="26" t="str">
        <f>'TVK Spiele 25-26 Stand 10.09.25'!$G51</f>
        <v>TSG Maxdorf</v>
      </c>
      <c r="J51" s="31">
        <v>0</v>
      </c>
      <c r="K51" s="31"/>
      <c r="L51" s="2"/>
      <c r="M51" s="2"/>
      <c r="N51" s="31"/>
      <c r="O51" s="31"/>
    </row>
    <row r="52" spans="1:15" x14ac:dyDescent="0.2">
      <c r="A52" s="31"/>
      <c r="B52" s="31"/>
      <c r="C52" s="27">
        <f>'TVK Spiele 25-26 Stand 10.09.25'!$B52</f>
        <v>45991.666666666664</v>
      </c>
      <c r="D52" s="2">
        <f>'TVK Spiele 25-26 Stand 10.09.25'!$C52</f>
        <v>45991.666666666664</v>
      </c>
      <c r="E52" s="26" t="str">
        <f t="shared" si="6"/>
        <v>https://cdn.appack.de/TVK-Basketball/images/Logo_Basketball_grau.png</v>
      </c>
      <c r="F52" s="2" t="str">
        <f>'TVK Spiele 25-26 Stand 10.09.25'!$F52</f>
        <v>TVK U14m</v>
      </c>
      <c r="G52" s="31">
        <v>0</v>
      </c>
      <c r="H52" s="26" t="str">
        <f t="shared" si="7"/>
        <v>https://cdn.appack.de/TVK-Basketball/images/basketball-147794_1280.png</v>
      </c>
      <c r="I52" s="26" t="str">
        <f>'TVK Spiele 25-26 Stand 10.09.25'!$G52</f>
        <v>TSG Maxdorf</v>
      </c>
      <c r="J52" s="31">
        <v>0</v>
      </c>
      <c r="K52" s="31"/>
      <c r="L52" s="2"/>
      <c r="M52" s="2"/>
      <c r="N52" s="31"/>
      <c r="O52" s="31"/>
    </row>
    <row r="53" spans="1:15" x14ac:dyDescent="0.2">
      <c r="A53" s="31"/>
      <c r="B53" s="31"/>
      <c r="C53" s="27">
        <f>'TVK Spiele 25-26 Stand 10.09.25'!$B53</f>
        <v>45997.5</v>
      </c>
      <c r="D53" s="2">
        <f>'TVK Spiele 25-26 Stand 10.09.25'!$C53</f>
        <v>45997.5</v>
      </c>
      <c r="E53" s="26" t="str">
        <f t="shared" si="6"/>
        <v>https://cdn.appack.de/TVK-Basketball/images/Logo_Basketball_grau.png</v>
      </c>
      <c r="F53" s="2" t="str">
        <f>'TVK Spiele 25-26 Stand 10.09.25'!$F53</f>
        <v>TVK Damen</v>
      </c>
      <c r="G53" s="31">
        <v>0</v>
      </c>
      <c r="H53" s="26" t="str">
        <f t="shared" si="7"/>
        <v>https://cdn.appack.de/TVK-Basketball/images/basketball-147794_1280.png</v>
      </c>
      <c r="I53" s="26" t="str">
        <f>'TVK Spiele 25-26 Stand 10.09.25'!$G53</f>
        <v>SG TSG Deidesheim/NW-Haardt</v>
      </c>
      <c r="J53" s="31">
        <v>0</v>
      </c>
      <c r="K53" s="31"/>
      <c r="L53" s="2"/>
      <c r="M53" s="2"/>
      <c r="N53" s="31"/>
      <c r="O53" s="31"/>
    </row>
    <row r="54" spans="1:15" x14ac:dyDescent="0.2">
      <c r="A54" s="31"/>
      <c r="B54" s="31"/>
      <c r="C54" s="27">
        <f>'TVK Spiele 25-26 Stand 10.09.25'!$B54</f>
        <v>45997.583333333336</v>
      </c>
      <c r="D54" s="2">
        <f>'TVK Spiele 25-26 Stand 10.09.25'!$C54</f>
        <v>45997.583333333336</v>
      </c>
      <c r="E54" s="26" t="str">
        <f t="shared" si="6"/>
        <v>https://cdn.appack.de/TVK-Basketball/images/Logo_Basketball_grau.png</v>
      </c>
      <c r="F54" s="2" t="str">
        <f>'TVK Spiele 25-26 Stand 10.09.25'!$F54</f>
        <v>TVK U18m</v>
      </c>
      <c r="G54" s="31">
        <v>0</v>
      </c>
      <c r="H54" s="26" t="str">
        <f t="shared" si="7"/>
        <v>https://cdn.appack.de/TVK-Basketball/images/basketball-147794_1280.png</v>
      </c>
      <c r="I54" s="26" t="str">
        <f>'TVK Spiele 25-26 Stand 10.09.25'!$G54</f>
        <v>VT Zweibrücken</v>
      </c>
      <c r="J54" s="31">
        <v>0</v>
      </c>
      <c r="K54" s="31"/>
      <c r="L54" s="2"/>
      <c r="M54" s="2"/>
      <c r="N54" s="31"/>
      <c r="O54" s="31"/>
    </row>
    <row r="55" spans="1:15" x14ac:dyDescent="0.2">
      <c r="A55" s="31"/>
      <c r="B55" s="31"/>
      <c r="C55" s="27">
        <f>'TVK Spiele 25-26 Stand 10.09.25'!$B55</f>
        <v>45997.666666666664</v>
      </c>
      <c r="D55" s="2">
        <f>'TVK Spiele 25-26 Stand 10.09.25'!$C55</f>
        <v>45997.666666666664</v>
      </c>
      <c r="E55" s="26" t="str">
        <f t="shared" si="6"/>
        <v>https://cdn.appack.de/TVK-Basketball/images/Logo_Basketball_grau.png</v>
      </c>
      <c r="F55" s="2" t="str">
        <f>'TVK Spiele 25-26 Stand 10.09.25'!$F55</f>
        <v>TVK II</v>
      </c>
      <c r="G55" s="31">
        <v>0</v>
      </c>
      <c r="H55" s="26" t="str">
        <f t="shared" si="7"/>
        <v>https://cdn.appack.de/TVK-Basketball/images/basketball-147794_1280.png</v>
      </c>
      <c r="I55" s="26" t="str">
        <f>'TVK Spiele 25-26 Stand 10.09.25'!$G55</f>
        <v>VT Zweibrücken 2</v>
      </c>
      <c r="J55" s="31">
        <v>0</v>
      </c>
      <c r="K55" s="31"/>
      <c r="L55" s="2"/>
      <c r="M55" s="2"/>
      <c r="N55" s="31"/>
      <c r="O55" s="31"/>
    </row>
    <row r="56" spans="1:15" x14ac:dyDescent="0.2">
      <c r="A56" s="31"/>
      <c r="B56" s="31"/>
      <c r="C56" s="27">
        <f>'TVK Spiele 25-26 Stand 10.09.25'!$B56</f>
        <v>45997.75</v>
      </c>
      <c r="D56" s="2">
        <f>'TVK Spiele 25-26 Stand 10.09.25'!$C56</f>
        <v>45997.75</v>
      </c>
      <c r="E56" s="26" t="str">
        <f t="shared" si="6"/>
        <v>https://cdn.appack.de/TVK-Basketball/images/Logo_Basketball_grau.png</v>
      </c>
      <c r="F56" s="2" t="str">
        <f>'TVK Spiele 25-26 Stand 10.09.25'!$F56</f>
        <v>TVK I</v>
      </c>
      <c r="G56" s="31">
        <v>0</v>
      </c>
      <c r="H56" s="26" t="str">
        <f t="shared" si="7"/>
        <v>https://cdn.appack.de/TVK-Basketball/images/basketball-147794_1280.png</v>
      </c>
      <c r="I56" s="26" t="str">
        <f>'TVK Spiele 25-26 Stand 10.09.25'!$G56</f>
        <v>SC Lerchenberg</v>
      </c>
      <c r="J56" s="31">
        <v>0</v>
      </c>
      <c r="K56" s="31"/>
      <c r="L56" s="2"/>
      <c r="M56" s="2"/>
      <c r="N56" s="31"/>
      <c r="O56" s="31"/>
    </row>
    <row r="57" spans="1:15" x14ac:dyDescent="0.2">
      <c r="A57" s="31"/>
      <c r="B57" s="31"/>
      <c r="C57" s="27">
        <f>'TVK Spiele 25-26 Stand 10.09.25'!$B57</f>
        <v>45998.416666666664</v>
      </c>
      <c r="D57" s="2">
        <f>'TVK Spiele 25-26 Stand 10.09.25'!$C57</f>
        <v>45998.416666666664</v>
      </c>
      <c r="E57" s="26" t="str">
        <f t="shared" si="6"/>
        <v>https://cdn.appack.de/TVK-Basketball/images/Logo_Basketball_grau.png</v>
      </c>
      <c r="F57" s="2" t="str">
        <f>'TVK Spiele 25-26 Stand 10.09.25'!$F57</f>
        <v>TVK U12mix2</v>
      </c>
      <c r="G57" s="31">
        <v>0</v>
      </c>
      <c r="H57" s="26" t="str">
        <f t="shared" si="7"/>
        <v>https://cdn.appack.de/TVK-Basketball/images/basketball-147794_1280.png</v>
      </c>
      <c r="I57" s="26" t="str">
        <f>'TVK Spiele 25-26 Stand 10.09.25'!$G57</f>
        <v>BBV Landau</v>
      </c>
      <c r="J57" s="31">
        <v>0</v>
      </c>
      <c r="K57" s="31"/>
      <c r="L57" s="2"/>
      <c r="M57" s="2"/>
      <c r="N57" s="31"/>
      <c r="O57" s="31"/>
    </row>
    <row r="58" spans="1:15" x14ac:dyDescent="0.2">
      <c r="A58" s="31"/>
      <c r="B58" s="31"/>
      <c r="C58" s="27">
        <f>'TVK Spiele 25-26 Stand 10.09.25'!$B58</f>
        <v>45998.5</v>
      </c>
      <c r="D58" s="2">
        <f>'TVK Spiele 25-26 Stand 10.09.25'!$C58</f>
        <v>45998.5</v>
      </c>
      <c r="E58" s="26" t="str">
        <f t="shared" si="6"/>
        <v>https://cdn.appack.de/TVK-Basketball/images/Logo_Basketball_grau.png</v>
      </c>
      <c r="F58" s="2" t="str">
        <f>'TVK Spiele 25-26 Stand 10.09.25'!$F58</f>
        <v>TVK U14w</v>
      </c>
      <c r="G58" s="31">
        <v>0</v>
      </c>
      <c r="H58" s="26" t="str">
        <f t="shared" si="7"/>
        <v>https://cdn.appack.de/TVK-Basketball/images/basketball-147794_1280.png</v>
      </c>
      <c r="I58" s="26" t="str">
        <f>'TVK Spiele 25-26 Stand 10.09.25'!$G58</f>
        <v>BBV Landau</v>
      </c>
      <c r="J58" s="31">
        <v>0</v>
      </c>
      <c r="K58" s="31"/>
      <c r="L58" s="2"/>
      <c r="M58" s="2"/>
      <c r="N58" s="31"/>
      <c r="O58" s="31"/>
    </row>
    <row r="59" spans="1:15" x14ac:dyDescent="0.2">
      <c r="A59" s="31"/>
      <c r="B59" s="31"/>
      <c r="C59" s="27">
        <f>'TVK Spiele 25-26 Stand 10.09.25'!$B59</f>
        <v>45998.583333333336</v>
      </c>
      <c r="D59" s="2">
        <f>'TVK Spiele 25-26 Stand 10.09.25'!$C59</f>
        <v>45998.583333333336</v>
      </c>
      <c r="E59" s="26" t="str">
        <f t="shared" si="6"/>
        <v>https://cdn.appack.de/TVK-Basketball/images/Logo_Basketball_grau.png</v>
      </c>
      <c r="F59" s="2" t="str">
        <f>'TVK Spiele 25-26 Stand 10.09.25'!$F59</f>
        <v>TVK U14m</v>
      </c>
      <c r="G59" s="31">
        <v>0</v>
      </c>
      <c r="H59" s="26" t="str">
        <f t="shared" si="7"/>
        <v>https://cdn.appack.de/TVK-Basketball/images/basketball-147794_1280.png</v>
      </c>
      <c r="I59" s="26" t="str">
        <f>'TVK Spiele 25-26 Stand 10.09.25'!$G59</f>
        <v>VT Zweibrücken</v>
      </c>
      <c r="J59" s="31">
        <v>0</v>
      </c>
      <c r="K59" s="31"/>
      <c r="L59" s="2"/>
      <c r="M59" s="2"/>
      <c r="N59" s="31"/>
      <c r="O59" s="31"/>
    </row>
    <row r="60" spans="1:15" x14ac:dyDescent="0.2">
      <c r="A60" s="31"/>
      <c r="B60" s="31"/>
      <c r="C60" s="27">
        <f>'TVK Spiele 25-26 Stand 10.09.25'!$B60</f>
        <v>45998.666666666664</v>
      </c>
      <c r="D60" s="2">
        <f>'TVK Spiele 25-26 Stand 10.09.25'!$C60</f>
        <v>45998.666666666664</v>
      </c>
      <c r="E60" s="26" t="str">
        <f t="shared" si="6"/>
        <v>https://cdn.appack.de/TVK-Basketball/images/Logo_Basketball_grau.png</v>
      </c>
      <c r="F60" s="2" t="str">
        <f>'TVK Spiele 25-26 Stand 10.09.25'!$F60</f>
        <v>TVK U16m</v>
      </c>
      <c r="G60" s="31">
        <v>0</v>
      </c>
      <c r="H60" s="26" t="str">
        <f t="shared" si="7"/>
        <v>https://cdn.appack.de/TVK-Basketball/images/basketball-147794_1280.png</v>
      </c>
      <c r="I60" s="26" t="str">
        <f>'TVK Spiele 25-26 Stand 10.09.25'!$G60</f>
        <v>VT Zweibrücken</v>
      </c>
      <c r="J60" s="31">
        <v>0</v>
      </c>
      <c r="K60" s="31"/>
      <c r="L60" s="2"/>
      <c r="M60" s="2"/>
      <c r="N60" s="31"/>
      <c r="O60" s="31"/>
    </row>
    <row r="61" spans="1:15" x14ac:dyDescent="0.2">
      <c r="A61" s="31"/>
      <c r="B61" s="31"/>
      <c r="C61" s="27">
        <f>'TVK Spiele 25-26 Stand 10.09.25'!$B61</f>
        <v>46039.583333333336</v>
      </c>
      <c r="D61" s="2">
        <f>'TVK Spiele 25-26 Stand 10.09.25'!$C61</f>
        <v>46039.583333333336</v>
      </c>
      <c r="E61" s="26" t="str">
        <f t="shared" si="6"/>
        <v>https://cdn.appack.de/TVK-Basketball/images/basketball-147794_1280.png</v>
      </c>
      <c r="F61" s="2" t="str">
        <f>'TVK Spiele 25-26 Stand 10.09.25'!$F61</f>
        <v>TV Bad Bergzabern</v>
      </c>
      <c r="G61" s="31">
        <v>0</v>
      </c>
      <c r="H61" s="26" t="str">
        <f t="shared" si="7"/>
        <v>https://cdn.appack.de/TVK-Basketball/images/Logo_Basketball_grau.png</v>
      </c>
      <c r="I61" s="26" t="str">
        <f>'TVK Spiele 25-26 Stand 10.09.25'!$G61</f>
        <v>TVK U12mix2</v>
      </c>
      <c r="J61" s="31">
        <v>0</v>
      </c>
      <c r="K61" s="31"/>
      <c r="L61" s="2"/>
      <c r="M61" s="2"/>
      <c r="N61" s="31"/>
      <c r="O61" s="31"/>
    </row>
    <row r="62" spans="1:15" x14ac:dyDescent="0.2">
      <c r="A62" s="31"/>
      <c r="B62" s="31"/>
      <c r="C62" s="27">
        <f>'TVK Spiele 25-26 Stand 10.09.25'!$B62</f>
        <v>46040.541666666664</v>
      </c>
      <c r="D62" s="2">
        <f>'TVK Spiele 25-26 Stand 10.09.25'!$C62</f>
        <v>46040.541666666664</v>
      </c>
      <c r="E62" s="26" t="str">
        <f t="shared" si="6"/>
        <v>https://cdn.appack.de/TVK-Basketball/images/basketball-147794_1280.png</v>
      </c>
      <c r="F62" s="2" t="str">
        <f>'TVK Spiele 25-26 Stand 10.09.25'!$F62</f>
        <v>SG Towers Speyer/Schifferstadt 2</v>
      </c>
      <c r="G62" s="31">
        <v>0</v>
      </c>
      <c r="H62" s="26" t="str">
        <f t="shared" si="7"/>
        <v>https://cdn.appack.de/TVK-Basketball/images/Logo_Basketball_grau.png</v>
      </c>
      <c r="I62" s="26" t="str">
        <f>'TVK Spiele 25-26 Stand 10.09.25'!$G62</f>
        <v>TVK II</v>
      </c>
      <c r="J62" s="31">
        <v>0</v>
      </c>
      <c r="K62" s="31"/>
      <c r="L62" s="2"/>
      <c r="M62" s="2"/>
      <c r="N62" s="31"/>
      <c r="O62" s="31"/>
    </row>
    <row r="63" spans="1:15" x14ac:dyDescent="0.2">
      <c r="A63" s="31"/>
      <c r="B63" s="31"/>
      <c r="C63" s="27">
        <f>'TVK Spiele 25-26 Stand 10.09.25'!$B63</f>
        <v>46040.75</v>
      </c>
      <c r="D63" s="2">
        <f>'TVK Spiele 25-26 Stand 10.09.25'!$C63</f>
        <v>46040.75</v>
      </c>
      <c r="E63" s="26" t="str">
        <f t="shared" si="6"/>
        <v>https://cdn.appack.de/TVK-Basketball/images/basketball-147794_1280.png</v>
      </c>
      <c r="F63" s="2" t="str">
        <f>'TVK Spiele 25-26 Stand 10.09.25'!$F63</f>
        <v>SG Towers Speyer/Schifferstadt</v>
      </c>
      <c r="G63" s="31">
        <v>0</v>
      </c>
      <c r="H63" s="26" t="str">
        <f t="shared" si="7"/>
        <v>https://cdn.appack.de/TVK-Basketball/images/Logo_Basketball_grau.png</v>
      </c>
      <c r="I63" s="26" t="str">
        <f>'TVK Spiele 25-26 Stand 10.09.25'!$G63</f>
        <v>TVK I</v>
      </c>
      <c r="J63" s="31">
        <v>0</v>
      </c>
      <c r="K63" s="31"/>
      <c r="L63" s="2"/>
      <c r="M63" s="2"/>
      <c r="N63" s="31"/>
      <c r="O63" s="31"/>
    </row>
    <row r="64" spans="1:15" x14ac:dyDescent="0.2">
      <c r="A64" s="31"/>
      <c r="B64" s="31"/>
      <c r="C64" s="27">
        <f>'TVK Spiele 25-26 Stand 10.09.25'!$B64</f>
        <v>46040.75</v>
      </c>
      <c r="D64" s="2">
        <f>'TVK Spiele 25-26 Stand 10.09.25'!$C64</f>
        <v>46040.75</v>
      </c>
      <c r="E64" s="26" t="str">
        <f t="shared" si="6"/>
        <v>https://cdn.appack.de/TVK-Basketball/images/basketball-147794_1280.png</v>
      </c>
      <c r="F64" s="2" t="str">
        <f>'TVK Spiele 25-26 Stand 10.09.25'!$F64</f>
        <v>TG 1846 Worms</v>
      </c>
      <c r="G64" s="31">
        <v>0</v>
      </c>
      <c r="H64" s="26" t="str">
        <f t="shared" si="7"/>
        <v>https://cdn.appack.de/TVK-Basketball/images/Logo_Basketball_grau.png</v>
      </c>
      <c r="I64" s="26" t="str">
        <f>'TVK Spiele 25-26 Stand 10.09.25'!$G64</f>
        <v>TVK Damen</v>
      </c>
      <c r="J64" s="31">
        <v>0</v>
      </c>
      <c r="K64" s="31"/>
      <c r="L64" s="2"/>
      <c r="M64" s="2"/>
      <c r="N64" s="31"/>
      <c r="O64" s="31"/>
    </row>
    <row r="65" spans="1:15" x14ac:dyDescent="0.2">
      <c r="A65" s="31"/>
      <c r="B65" s="31"/>
      <c r="C65" s="27">
        <f>'TVK Spiele 25-26 Stand 10.09.25'!$B65</f>
        <v>46046</v>
      </c>
      <c r="D65" s="2">
        <f>'TVK Spiele 25-26 Stand 10.09.25'!$C65</f>
        <v>46046</v>
      </c>
      <c r="E65" s="26" t="str">
        <f t="shared" si="6"/>
        <v>https://cdn.appack.de/TVK-Basketball/images/Logo_Basketball_grau.png</v>
      </c>
      <c r="F65" s="2" t="str">
        <f>'TVK Spiele 25-26 Stand 10.09.25'!$F65</f>
        <v>TVK U14w</v>
      </c>
      <c r="G65" s="31">
        <v>0</v>
      </c>
      <c r="H65" s="26" t="str">
        <f t="shared" si="7"/>
        <v>https://cdn.appack.de/TVK-Basketball/images/basketball-147794_1280.png</v>
      </c>
      <c r="I65" s="26" t="str">
        <f>'TVK Spiele 25-26 Stand 10.09.25'!$G65</f>
        <v>Kaiserslautern Thunderbolts e.V.</v>
      </c>
      <c r="J65" s="31">
        <v>0</v>
      </c>
      <c r="K65" s="31"/>
      <c r="L65" s="2"/>
      <c r="M65" s="2"/>
      <c r="N65" s="31"/>
      <c r="O65" s="31"/>
    </row>
    <row r="66" spans="1:15" x14ac:dyDescent="0.2">
      <c r="A66" s="31"/>
      <c r="B66" s="31"/>
      <c r="C66" s="27">
        <f>'TVK Spiele 25-26 Stand 10.09.25'!$B66</f>
        <v>46046.5</v>
      </c>
      <c r="D66" s="2">
        <f>'TVK Spiele 25-26 Stand 10.09.25'!$C66</f>
        <v>46046.5</v>
      </c>
      <c r="E66" s="26" t="str">
        <f t="shared" si="6"/>
        <v>https://cdn.appack.de/TVK-Basketball/images/Logo_Basketball_grau.png</v>
      </c>
      <c r="F66" s="2" t="str">
        <f>'TVK Spiele 25-26 Stand 10.09.25'!$F66</f>
        <v>TVK U16m</v>
      </c>
      <c r="G66" s="31">
        <v>0</v>
      </c>
      <c r="H66" s="26" t="str">
        <f t="shared" si="7"/>
        <v>https://cdn.appack.de/TVK-Basketball/images/basketball-147794_1280.png</v>
      </c>
      <c r="I66" s="26" t="str">
        <f>'TVK Spiele 25-26 Stand 10.09.25'!$G66</f>
        <v>Kaiserslautern Thunderbolts e.V. 2</v>
      </c>
      <c r="J66" s="31">
        <v>0</v>
      </c>
      <c r="K66" s="31"/>
      <c r="L66" s="2"/>
      <c r="M66" s="2"/>
      <c r="N66" s="31"/>
      <c r="O66" s="31"/>
    </row>
    <row r="67" spans="1:15" x14ac:dyDescent="0.2">
      <c r="A67" s="31"/>
      <c r="B67" s="31"/>
      <c r="C67" s="27">
        <f>'TVK Spiele 25-26 Stand 10.09.25'!$B67</f>
        <v>46046.583333333336</v>
      </c>
      <c r="D67" s="2">
        <f>'TVK Spiele 25-26 Stand 10.09.25'!$C67</f>
        <v>46046.583333333336</v>
      </c>
      <c r="E67" s="26" t="str">
        <f t="shared" si="6"/>
        <v>https://cdn.appack.de/TVK-Basketball/images/Logo_Basketball_grau.png</v>
      </c>
      <c r="F67" s="2" t="str">
        <f>'TVK Spiele 25-26 Stand 10.09.25'!$F67</f>
        <v>TVK U18m</v>
      </c>
      <c r="G67" s="31">
        <v>0</v>
      </c>
      <c r="H67" s="26" t="str">
        <f t="shared" si="7"/>
        <v>https://cdn.appack.de/TVK-Basketball/images/basketball-147794_1280.png</v>
      </c>
      <c r="I67" s="26" t="str">
        <f>'TVK Spiele 25-26 Stand 10.09.25'!$G67</f>
        <v>TSG Maxdorf</v>
      </c>
      <c r="J67" s="31">
        <v>0</v>
      </c>
      <c r="K67" s="31"/>
      <c r="L67" s="2"/>
      <c r="M67" s="2"/>
      <c r="N67" s="31"/>
      <c r="O67" s="31"/>
    </row>
    <row r="68" spans="1:15" x14ac:dyDescent="0.2">
      <c r="A68" s="31"/>
      <c r="B68" s="31"/>
      <c r="C68" s="27">
        <f>'TVK Spiele 25-26 Stand 10.09.25'!$B68</f>
        <v>46046.666666666664</v>
      </c>
      <c r="D68" s="2">
        <f>'TVK Spiele 25-26 Stand 10.09.25'!$C68</f>
        <v>46046.666666666664</v>
      </c>
      <c r="E68" s="26" t="str">
        <f t="shared" si="6"/>
        <v>https://cdn.appack.de/TVK-Basketball/images/Logo_Basketball_grau.png</v>
      </c>
      <c r="F68" s="2" t="str">
        <f>'TVK Spiele 25-26 Stand 10.09.25'!$F68</f>
        <v>TVK II</v>
      </c>
      <c r="G68" s="31">
        <v>0</v>
      </c>
      <c r="H68" s="26" t="str">
        <f t="shared" si="7"/>
        <v>https://cdn.appack.de/TVK-Basketball/images/basketball-147794_1280.png</v>
      </c>
      <c r="I68" s="26" t="str">
        <f>'TVK Spiele 25-26 Stand 10.09.25'!$G68</f>
        <v>TSG Maxdorf</v>
      </c>
      <c r="J68" s="31">
        <v>0</v>
      </c>
      <c r="K68" s="31"/>
      <c r="L68" s="2"/>
      <c r="M68" s="2"/>
      <c r="N68" s="31"/>
      <c r="O68" s="31"/>
    </row>
    <row r="69" spans="1:15" x14ac:dyDescent="0.2">
      <c r="A69" s="31"/>
      <c r="B69" s="31"/>
      <c r="C69" s="27">
        <f>'TVK Spiele 25-26 Stand 10.09.25'!$B69</f>
        <v>46046.833333333336</v>
      </c>
      <c r="D69" s="2">
        <f>'TVK Spiele 25-26 Stand 10.09.25'!$C69</f>
        <v>46046.833333333336</v>
      </c>
      <c r="E69" s="26" t="str">
        <f t="shared" si="6"/>
        <v>https://cdn.appack.de/TVK-Basketball/images/Logo_Basketball_grau.png</v>
      </c>
      <c r="F69" s="2" t="str">
        <f>'TVK Spiele 25-26 Stand 10.09.25'!$F69</f>
        <v>TVK I</v>
      </c>
      <c r="G69" s="31">
        <v>0</v>
      </c>
      <c r="H69" s="26" t="str">
        <f t="shared" si="7"/>
        <v>https://cdn.appack.de/TVK-Basketball/images/basketball-147794_1280.png</v>
      </c>
      <c r="I69" s="26" t="str">
        <f>'TVK Spiele 25-26 Stand 10.09.25'!$G69</f>
        <v>ASC Theresianum Mainz 2</v>
      </c>
      <c r="J69" s="31">
        <v>0</v>
      </c>
      <c r="K69" s="31"/>
      <c r="L69" s="2"/>
      <c r="M69" s="2"/>
      <c r="N69" s="31"/>
      <c r="O69" s="31"/>
    </row>
    <row r="70" spans="1:15" x14ac:dyDescent="0.2">
      <c r="A70" s="31"/>
      <c r="B70" s="31"/>
      <c r="C70" s="27">
        <f>'TVK Spiele 25-26 Stand 10.09.25'!$B70</f>
        <v>46047.416666666664</v>
      </c>
      <c r="D70" s="2">
        <f>'TVK Spiele 25-26 Stand 10.09.25'!$C70</f>
        <v>46047.416666666664</v>
      </c>
      <c r="E70" s="26" t="str">
        <f t="shared" si="6"/>
        <v>https://cdn.appack.de/TVK-Basketball/images/Logo_Basketball_grau.png</v>
      </c>
      <c r="F70" s="2" t="str">
        <f>'TVK Spiele 25-26 Stand 10.09.25'!$F70</f>
        <v>TVK U12mix1</v>
      </c>
      <c r="G70" s="31">
        <v>0</v>
      </c>
      <c r="H70" s="26" t="str">
        <f t="shared" si="7"/>
        <v>https://cdn.appack.de/TVK-Basketball/images/basketball-147794_1280.png</v>
      </c>
      <c r="I70" s="26" t="str">
        <f>'TVK Spiele 25-26 Stand 10.09.25'!$G70</f>
        <v>Kaiserslautern Thunderbolts e.V. 1</v>
      </c>
      <c r="J70" s="31">
        <v>0</v>
      </c>
      <c r="K70" s="31"/>
      <c r="L70" s="2"/>
      <c r="M70" s="2"/>
      <c r="N70" s="31"/>
      <c r="O70" s="31"/>
    </row>
    <row r="71" spans="1:15" x14ac:dyDescent="0.2">
      <c r="A71" s="31"/>
      <c r="B71" s="31"/>
      <c r="C71" s="27">
        <f>'TVK Spiele 25-26 Stand 10.09.25'!$B71</f>
        <v>46047.5</v>
      </c>
      <c r="D71" s="2">
        <f>'TVK Spiele 25-26 Stand 10.09.25'!$C71</f>
        <v>46047.5</v>
      </c>
      <c r="E71" s="26" t="str">
        <f t="shared" si="6"/>
        <v>https://cdn.appack.de/TVK-Basketball/images/Logo_Basketball_grau.png</v>
      </c>
      <c r="F71" s="2" t="str">
        <f>'TVK Spiele 25-26 Stand 10.09.25'!$F71</f>
        <v>TVK U12mix2</v>
      </c>
      <c r="G71" s="31">
        <v>0</v>
      </c>
      <c r="H71" s="26" t="str">
        <f t="shared" si="7"/>
        <v>https://cdn.appack.de/TVK-Basketball/images/basketball-147794_1280.png</v>
      </c>
      <c r="I71" s="26" t="str">
        <f>'TVK Spiele 25-26 Stand 10.09.25'!$G71</f>
        <v>Kaiserslautern Thunderbolts e.V. 2</v>
      </c>
      <c r="J71" s="31">
        <v>0</v>
      </c>
      <c r="K71" s="31"/>
      <c r="L71" s="2"/>
      <c r="M71" s="2"/>
      <c r="N71" s="31"/>
      <c r="O71" s="31"/>
    </row>
    <row r="72" spans="1:15" x14ac:dyDescent="0.2">
      <c r="A72" s="31"/>
      <c r="B72" s="31"/>
      <c r="C72" s="27">
        <f>'TVK Spiele 25-26 Stand 10.09.25'!$B72</f>
        <v>46047.666666666664</v>
      </c>
      <c r="D72" s="2">
        <f>'TVK Spiele 25-26 Stand 10.09.25'!$C72</f>
        <v>46047.666666666664</v>
      </c>
      <c r="E72" s="26" t="str">
        <f t="shared" si="6"/>
        <v>https://cdn.appack.de/TVK-Basketball/images/Logo_Basketball_grau.png</v>
      </c>
      <c r="F72" s="2" t="str">
        <f>'TVK Spiele 25-26 Stand 10.09.25'!$F72</f>
        <v>TVK U14m</v>
      </c>
      <c r="G72" s="31">
        <v>0</v>
      </c>
      <c r="H72" s="26" t="str">
        <f t="shared" si="7"/>
        <v>https://cdn.appack.de/TVK-Basketball/images/basketball-147794_1280.png</v>
      </c>
      <c r="I72" s="26" t="str">
        <f>'TVK Spiele 25-26 Stand 10.09.25'!$G72</f>
        <v>Kaiserslautern Thunderbolts e.V. 1</v>
      </c>
      <c r="J72" s="31">
        <v>0</v>
      </c>
      <c r="K72" s="31"/>
      <c r="L72" s="2"/>
      <c r="M72" s="2"/>
      <c r="N72" s="31"/>
      <c r="O72" s="31"/>
    </row>
    <row r="73" spans="1:15" x14ac:dyDescent="0.2">
      <c r="A73" s="31"/>
      <c r="B73" s="31"/>
      <c r="C73" s="27">
        <f>'TVK Spiele 25-26 Stand 10.09.25'!$B73</f>
        <v>46054.625</v>
      </c>
      <c r="D73" s="2">
        <f>'TVK Spiele 25-26 Stand 10.09.25'!$C73</f>
        <v>46054.625</v>
      </c>
      <c r="E73" s="26" t="str">
        <f t="shared" si="6"/>
        <v>https://cdn.appack.de/TVK-Basketball/images/basketball-147794_1280.png</v>
      </c>
      <c r="F73" s="2" t="str">
        <f>'TVK Spiele 25-26 Stand 10.09.25'!$F73</f>
        <v>SG TSG Deidesheim/NW-Haardt</v>
      </c>
      <c r="G73" s="31">
        <v>0</v>
      </c>
      <c r="H73" s="26" t="str">
        <f t="shared" si="7"/>
        <v>https://cdn.appack.de/TVK-Basketball/images/Logo_Basketball_grau.png</v>
      </c>
      <c r="I73" s="26" t="str">
        <f>'TVK Spiele 25-26 Stand 10.09.25'!$G73</f>
        <v>TVK Damen</v>
      </c>
      <c r="J73" s="31">
        <v>0</v>
      </c>
      <c r="K73" s="31"/>
      <c r="L73" s="2"/>
      <c r="M73" s="2"/>
      <c r="N73" s="31"/>
      <c r="O73" s="31"/>
    </row>
    <row r="74" spans="1:15" x14ac:dyDescent="0.2">
      <c r="A74" s="31"/>
      <c r="B74" s="31"/>
      <c r="C74" s="27">
        <f>'TVK Spiele 25-26 Stand 10.09.25'!$B74</f>
        <v>46074.416666666664</v>
      </c>
      <c r="D74" s="2">
        <f>'TVK Spiele 25-26 Stand 10.09.25'!$C74</f>
        <v>46074.416666666664</v>
      </c>
      <c r="E74" s="26" t="str">
        <f t="shared" si="6"/>
        <v>https://cdn.appack.de/TVK-Basketball/images/basketball-147794_1280.png</v>
      </c>
      <c r="F74" s="2" t="str">
        <f>'TVK Spiele 25-26 Stand 10.09.25'!$F74</f>
        <v>Eintracht Lambsheim e.V.</v>
      </c>
      <c r="G74" s="31">
        <v>0</v>
      </c>
      <c r="H74" s="26" t="str">
        <f t="shared" si="7"/>
        <v>https://cdn.appack.de/TVK-Basketball/images/Logo_Basketball_grau.png</v>
      </c>
      <c r="I74" s="26" t="str">
        <f>'TVK Spiele 25-26 Stand 10.09.25'!$G74</f>
        <v>TVK U12mix2</v>
      </c>
      <c r="J74" s="31">
        <v>0</v>
      </c>
      <c r="K74" s="31"/>
      <c r="L74" s="2"/>
      <c r="M74" s="2"/>
      <c r="N74" s="31"/>
      <c r="O74" s="31"/>
    </row>
    <row r="75" spans="1:15" x14ac:dyDescent="0.2">
      <c r="A75" s="31"/>
      <c r="B75" s="31"/>
      <c r="C75" s="27">
        <f>'TVK Spiele 25-26 Stand 10.09.25'!$B75</f>
        <v>46074.666666666664</v>
      </c>
      <c r="D75" s="2">
        <f>'TVK Spiele 25-26 Stand 10.09.25'!$C75</f>
        <v>46074.666666666664</v>
      </c>
      <c r="E75" s="26" t="str">
        <f t="shared" si="6"/>
        <v>https://cdn.appack.de/TVK-Basketball/images/basketball-147794_1280.png</v>
      </c>
      <c r="F75" s="2" t="str">
        <f>'TVK Spiele 25-26 Stand 10.09.25'!$F75</f>
        <v>TV 03 Ramstein</v>
      </c>
      <c r="G75" s="31">
        <v>0</v>
      </c>
      <c r="H75" s="26" t="str">
        <f t="shared" si="7"/>
        <v>https://cdn.appack.de/TVK-Basketball/images/Logo_Basketball_grau.png</v>
      </c>
      <c r="I75" s="26" t="str">
        <f>'TVK Spiele 25-26 Stand 10.09.25'!$G75</f>
        <v>TVK U14m</v>
      </c>
      <c r="J75" s="31">
        <v>0</v>
      </c>
      <c r="K75" s="31"/>
      <c r="L75" s="2"/>
      <c r="M75" s="2"/>
      <c r="N75" s="31"/>
      <c r="O75" s="31"/>
    </row>
    <row r="76" spans="1:15" x14ac:dyDescent="0.2">
      <c r="A76" s="31"/>
      <c r="B76" s="31"/>
      <c r="C76" s="27">
        <f>'TVK Spiele 25-26 Stand 10.09.25'!$B76</f>
        <v>46074.666666666664</v>
      </c>
      <c r="D76" s="2">
        <f>'TVK Spiele 25-26 Stand 10.09.25'!$C76</f>
        <v>46074.666666666664</v>
      </c>
      <c r="E76" s="26" t="str">
        <f t="shared" si="6"/>
        <v>https://cdn.appack.de/TVK-Basketball/images/basketball-147794_1280.png</v>
      </c>
      <c r="F76" s="2" t="str">
        <f>'TVK Spiele 25-26 Stand 10.09.25'!$F76</f>
        <v>Eintracht Lambsheim e.V.</v>
      </c>
      <c r="G76" s="31">
        <v>0</v>
      </c>
      <c r="H76" s="26" t="str">
        <f t="shared" si="7"/>
        <v>https://cdn.appack.de/TVK-Basketball/images/Logo_Basketball_grau.png</v>
      </c>
      <c r="I76" s="26" t="str">
        <f>'TVK Spiele 25-26 Stand 10.09.25'!$G76</f>
        <v>TVK U18m</v>
      </c>
      <c r="J76" s="31">
        <v>0</v>
      </c>
      <c r="K76" s="31"/>
      <c r="L76" s="2"/>
      <c r="M76" s="2"/>
      <c r="N76" s="31"/>
      <c r="O76" s="31"/>
    </row>
    <row r="77" spans="1:15" x14ac:dyDescent="0.2">
      <c r="A77" s="31"/>
      <c r="B77" s="31"/>
      <c r="C77" s="27">
        <f>'TVK Spiele 25-26 Stand 10.09.25'!$B77</f>
        <v>46074.75</v>
      </c>
      <c r="D77" s="2">
        <f>'TVK Spiele 25-26 Stand 10.09.25'!$C77</f>
        <v>46074.75</v>
      </c>
      <c r="E77" s="26" t="str">
        <f t="shared" si="6"/>
        <v>https://cdn.appack.de/TVK-Basketball/images/basketball-147794_1280.png</v>
      </c>
      <c r="F77" s="2" t="str">
        <f>'TVK Spiele 25-26 Stand 10.09.25'!$F77</f>
        <v>TV 03 Ramstein</v>
      </c>
      <c r="G77" s="31">
        <v>0</v>
      </c>
      <c r="H77" s="26" t="str">
        <f t="shared" si="7"/>
        <v>https://cdn.appack.de/TVK-Basketball/images/Logo_Basketball_grau.png</v>
      </c>
      <c r="I77" s="26" t="str">
        <f>'TVK Spiele 25-26 Stand 10.09.25'!$G77</f>
        <v>TVK I</v>
      </c>
      <c r="J77" s="31">
        <v>0</v>
      </c>
      <c r="K77" s="31"/>
      <c r="L77" s="2"/>
      <c r="M77" s="2"/>
      <c r="N77" s="31"/>
      <c r="O77" s="31"/>
    </row>
    <row r="78" spans="1:15" x14ac:dyDescent="0.2">
      <c r="A78" s="31"/>
      <c r="B78" s="31"/>
      <c r="C78" s="27">
        <f>'TVK Spiele 25-26 Stand 10.09.25'!$B78</f>
        <v>46075.541666666664</v>
      </c>
      <c r="D78" s="2">
        <f>'TVK Spiele 25-26 Stand 10.09.25'!$C78</f>
        <v>46075.541666666664</v>
      </c>
      <c r="E78" s="26" t="str">
        <f t="shared" si="6"/>
        <v>https://cdn.appack.de/TVK-Basketball/images/basketball-147794_1280.png</v>
      </c>
      <c r="F78" s="2" t="str">
        <f>'TVK Spiele 25-26 Stand 10.09.25'!$F78</f>
        <v>BBC Fastbreakers Rockenhausen</v>
      </c>
      <c r="G78" s="31">
        <v>0</v>
      </c>
      <c r="H78" s="26" t="str">
        <f t="shared" si="7"/>
        <v>https://cdn.appack.de/TVK-Basketball/images/Logo_Basketball_grau.png</v>
      </c>
      <c r="I78" s="26" t="str">
        <f>'TVK Spiele 25-26 Stand 10.09.25'!$G78</f>
        <v>TVK U16m</v>
      </c>
      <c r="J78" s="31">
        <v>0</v>
      </c>
      <c r="K78" s="31"/>
      <c r="L78" s="2"/>
      <c r="M78" s="2"/>
      <c r="N78" s="31"/>
      <c r="O78" s="31"/>
    </row>
    <row r="79" spans="1:15" x14ac:dyDescent="0.2">
      <c r="A79" s="31"/>
      <c r="B79" s="31"/>
      <c r="C79" s="27">
        <f>'TVK Spiele 25-26 Stand 10.09.25'!$B79</f>
        <v>46081.583333333336</v>
      </c>
      <c r="D79" s="2">
        <f>'TVK Spiele 25-26 Stand 10.09.25'!$C79</f>
        <v>46081.583333333336</v>
      </c>
      <c r="E79" s="26" t="str">
        <f t="shared" si="6"/>
        <v>https://cdn.appack.de/TVK-Basketball/images/Logo_Basketball_grau.png</v>
      </c>
      <c r="F79" s="2" t="str">
        <f>'TVK Spiele 25-26 Stand 10.09.25'!$F79</f>
        <v>TVK U18m</v>
      </c>
      <c r="G79" s="31">
        <v>0</v>
      </c>
      <c r="H79" s="26" t="str">
        <f t="shared" si="7"/>
        <v>https://cdn.appack.de/TVK-Basketball/images/basketball-147794_1280.png</v>
      </c>
      <c r="I79" s="26" t="str">
        <f>'TVK Spiele 25-26 Stand 10.09.25'!$G79</f>
        <v>1. FC Kaiserslautern 1</v>
      </c>
      <c r="J79" s="31">
        <v>0</v>
      </c>
      <c r="K79" s="31"/>
      <c r="L79" s="2"/>
      <c r="M79" s="2"/>
      <c r="N79" s="31"/>
      <c r="O79" s="31"/>
    </row>
    <row r="80" spans="1:15" x14ac:dyDescent="0.2">
      <c r="A80" s="31"/>
      <c r="B80" s="31"/>
      <c r="C80" s="27">
        <f>'TVK Spiele 25-26 Stand 10.09.25'!$B80</f>
        <v>46081.666666666664</v>
      </c>
      <c r="D80" s="2">
        <f>'TVK Spiele 25-26 Stand 10.09.25'!$C80</f>
        <v>46081.666666666664</v>
      </c>
      <c r="E80" s="26" t="str">
        <f t="shared" si="6"/>
        <v>https://cdn.appack.de/TVK-Basketball/images/Logo_Basketball_grau.png</v>
      </c>
      <c r="F80" s="2" t="str">
        <f>'TVK Spiele 25-26 Stand 10.09.25'!$F80</f>
        <v>TVK II</v>
      </c>
      <c r="G80" s="31">
        <v>0</v>
      </c>
      <c r="H80" s="26" t="str">
        <f t="shared" si="7"/>
        <v>https://cdn.appack.de/TVK-Basketball/images/basketball-147794_1280.png</v>
      </c>
      <c r="I80" s="26" t="str">
        <f>'TVK Spiele 25-26 Stand 10.09.25'!$G80</f>
        <v>BBC Mehlingen</v>
      </c>
      <c r="J80" s="31">
        <v>0</v>
      </c>
      <c r="K80" s="31"/>
      <c r="L80" s="2"/>
      <c r="M80" s="2"/>
      <c r="N80" s="31"/>
      <c r="O80" s="31"/>
    </row>
    <row r="81" spans="1:15" x14ac:dyDescent="0.2">
      <c r="A81" s="31"/>
      <c r="B81" s="31"/>
      <c r="C81" s="27">
        <f>'TVK Spiele 25-26 Stand 10.09.25'!$B81</f>
        <v>46081.75</v>
      </c>
      <c r="D81" s="2">
        <f>'TVK Spiele 25-26 Stand 10.09.25'!$C81</f>
        <v>46081.75</v>
      </c>
      <c r="E81" s="26" t="str">
        <f t="shared" si="6"/>
        <v>https://cdn.appack.de/TVK-Basketball/images/Logo_Basketball_grau.png</v>
      </c>
      <c r="F81" s="2" t="str">
        <f>'TVK Spiele 25-26 Stand 10.09.25'!$F81</f>
        <v>TVK Damen</v>
      </c>
      <c r="G81" s="31">
        <v>0</v>
      </c>
      <c r="H81" s="26" t="str">
        <f t="shared" si="7"/>
        <v>https://cdn.appack.de/TVK-Basketball/images/basketball-147794_1280.png</v>
      </c>
      <c r="I81" s="26" t="str">
        <f>'TVK Spiele 25-26 Stand 10.09.25'!$G81</f>
        <v>SC Lerchenberg</v>
      </c>
      <c r="J81" s="31">
        <v>0</v>
      </c>
      <c r="K81" s="31"/>
      <c r="L81" s="2"/>
      <c r="M81" s="2"/>
      <c r="N81" s="31"/>
      <c r="O81" s="31"/>
    </row>
    <row r="82" spans="1:15" x14ac:dyDescent="0.2">
      <c r="A82" s="31"/>
      <c r="B82" s="31"/>
      <c r="C82" s="27">
        <f>'TVK Spiele 25-26 Stand 10.09.25'!$B82</f>
        <v>46081.833333333336</v>
      </c>
      <c r="D82" s="2">
        <f>'TVK Spiele 25-26 Stand 10.09.25'!$C82</f>
        <v>46081.833333333336</v>
      </c>
      <c r="E82" s="26" t="str">
        <f t="shared" si="6"/>
        <v>https://cdn.appack.de/TVK-Basketball/images/Logo_Basketball_grau.png</v>
      </c>
      <c r="F82" s="2" t="str">
        <f>'TVK Spiele 25-26 Stand 10.09.25'!$F82</f>
        <v>TVK I</v>
      </c>
      <c r="G82" s="31">
        <v>0</v>
      </c>
      <c r="H82" s="26" t="str">
        <f t="shared" si="7"/>
        <v>https://cdn.appack.de/TVK-Basketball/images/basketball-147794_1280.png</v>
      </c>
      <c r="I82" s="26" t="str">
        <f>'TVK Spiele 25-26 Stand 10.09.25'!$G82</f>
        <v>1. FC Kaiserslautern 2</v>
      </c>
      <c r="J82" s="31">
        <v>0</v>
      </c>
      <c r="K82" s="31"/>
      <c r="L82" s="2"/>
      <c r="M82" s="2"/>
      <c r="N82" s="31"/>
      <c r="O82" s="31"/>
    </row>
    <row r="83" spans="1:15" x14ac:dyDescent="0.2">
      <c r="A83" s="31"/>
      <c r="B83" s="31"/>
      <c r="C83" s="27">
        <f>'TVK Spiele 25-26 Stand 10.09.25'!$B83</f>
        <v>46082.416666666664</v>
      </c>
      <c r="D83" s="2">
        <f>'TVK Spiele 25-26 Stand 10.09.25'!$C83</f>
        <v>46082.416666666664</v>
      </c>
      <c r="E83" s="26" t="str">
        <f t="shared" si="6"/>
        <v>https://cdn.appack.de/TVK-Basketball/images/Logo_Basketball_grau.png</v>
      </c>
      <c r="F83" s="2" t="str">
        <f>'TVK Spiele 25-26 Stand 10.09.25'!$F83</f>
        <v>TVK U12mix1</v>
      </c>
      <c r="G83" s="31">
        <v>0</v>
      </c>
      <c r="H83" s="26" t="str">
        <f t="shared" si="7"/>
        <v>https://cdn.appack.de/TVK-Basketball/images/basketball-147794_1280.png</v>
      </c>
      <c r="I83" s="26" t="str">
        <f>'TVK Spiele 25-26 Stand 10.09.25'!$G83</f>
        <v>1. FC Kaiserslautern</v>
      </c>
      <c r="J83" s="31">
        <v>0</v>
      </c>
      <c r="K83" s="31"/>
      <c r="L83" s="2"/>
      <c r="M83" s="2"/>
      <c r="N83" s="31"/>
      <c r="O83" s="31"/>
    </row>
    <row r="84" spans="1:15" x14ac:dyDescent="0.2">
      <c r="A84" s="31"/>
      <c r="B84" s="31"/>
      <c r="C84" s="27">
        <f>'TVK Spiele 25-26 Stand 10.09.25'!$B84</f>
        <v>46082.5</v>
      </c>
      <c r="D84" s="2">
        <f>'TVK Spiele 25-26 Stand 10.09.25'!$C84</f>
        <v>46082.5</v>
      </c>
      <c r="E84" s="26" t="str">
        <f t="shared" si="6"/>
        <v>https://cdn.appack.de/TVK-Basketball/images/Logo_Basketball_grau.png</v>
      </c>
      <c r="F84" s="2" t="str">
        <f>'TVK Spiele 25-26 Stand 10.09.25'!$F84</f>
        <v>TVK U14w</v>
      </c>
      <c r="G84" s="31">
        <v>0</v>
      </c>
      <c r="H84" s="26" t="str">
        <f t="shared" si="7"/>
        <v>https://cdn.appack.de/TVK-Basketball/images/basketball-147794_1280.png</v>
      </c>
      <c r="I84" s="26" t="str">
        <f>'TVK Spiele 25-26 Stand 10.09.25'!$G84</f>
        <v>SG 1. FC Kaiserslautern/BBC Mehlingen</v>
      </c>
      <c r="J84" s="31">
        <v>0</v>
      </c>
      <c r="K84" s="31"/>
      <c r="L84" s="2"/>
      <c r="M84" s="2"/>
      <c r="N84" s="31"/>
      <c r="O84" s="31"/>
    </row>
    <row r="85" spans="1:15" x14ac:dyDescent="0.2">
      <c r="A85" s="31"/>
      <c r="B85" s="31"/>
      <c r="C85" s="27">
        <f>'TVK Spiele 25-26 Stand 10.09.25'!$B85</f>
        <v>46082.583333333336</v>
      </c>
      <c r="D85" s="2">
        <f>'TVK Spiele 25-26 Stand 10.09.25'!$C85</f>
        <v>46082.583333333336</v>
      </c>
      <c r="E85" s="26" t="str">
        <f t="shared" si="6"/>
        <v>https://cdn.appack.de/TVK-Basketball/images/Logo_Basketball_grau.png</v>
      </c>
      <c r="F85" s="2" t="str">
        <f>'TVK Spiele 25-26 Stand 10.09.25'!$F85</f>
        <v>TVK U14m</v>
      </c>
      <c r="G85" s="31">
        <v>0</v>
      </c>
      <c r="H85" s="26" t="str">
        <f t="shared" si="7"/>
        <v>https://cdn.appack.de/TVK-Basketball/images/basketball-147794_1280.png</v>
      </c>
      <c r="I85" s="26" t="str">
        <f>'TVK Spiele 25-26 Stand 10.09.25'!$G85</f>
        <v>BBC Mehlingen</v>
      </c>
      <c r="J85" s="31">
        <v>0</v>
      </c>
      <c r="K85" s="31"/>
      <c r="L85" s="2"/>
      <c r="M85" s="2"/>
      <c r="N85" s="31"/>
      <c r="O85" s="31"/>
    </row>
    <row r="86" spans="1:15" x14ac:dyDescent="0.2">
      <c r="A86" s="31"/>
      <c r="B86" s="31"/>
      <c r="C86" s="27">
        <f>'TVK Spiele 25-26 Stand 10.09.25'!$B86</f>
        <v>46082.666666666664</v>
      </c>
      <c r="D86" s="2">
        <f>'TVK Spiele 25-26 Stand 10.09.25'!$C86</f>
        <v>46082.666666666664</v>
      </c>
      <c r="E86" s="26" t="str">
        <f t="shared" si="6"/>
        <v>https://cdn.appack.de/TVK-Basketball/images/Logo_Basketball_grau.png</v>
      </c>
      <c r="F86" s="2" t="str">
        <f>'TVK Spiele 25-26 Stand 10.09.25'!$F86</f>
        <v>TVK U16m</v>
      </c>
      <c r="G86" s="31">
        <v>0</v>
      </c>
      <c r="H86" s="26" t="str">
        <f t="shared" si="7"/>
        <v>https://cdn.appack.de/TVK-Basketball/images/basketball-147794_1280.png</v>
      </c>
      <c r="I86" s="26" t="str">
        <f>'TVK Spiele 25-26 Stand 10.09.25'!$G86</f>
        <v>BBC Mehlingen</v>
      </c>
      <c r="J86" s="31">
        <v>0</v>
      </c>
      <c r="K86" s="31"/>
      <c r="L86" s="2"/>
      <c r="M86" s="2"/>
      <c r="N86" s="31"/>
      <c r="O86" s="31"/>
    </row>
    <row r="87" spans="1:15" x14ac:dyDescent="0.2">
      <c r="A87" s="31"/>
      <c r="B87" s="31"/>
      <c r="C87" s="27">
        <f>'TVK Spiele 25-26 Stand 10.09.25'!$B87</f>
        <v>46088.583333333336</v>
      </c>
      <c r="D87" s="2">
        <f>'TVK Spiele 25-26 Stand 10.09.25'!$C87</f>
        <v>46088.583333333336</v>
      </c>
      <c r="E87" s="26" t="str">
        <f t="shared" si="6"/>
        <v>https://cdn.appack.de/TVK-Basketball/images/basketball-147794_1280.png</v>
      </c>
      <c r="F87" s="2" t="str">
        <f>'TVK Spiele 25-26 Stand 10.09.25'!$F87</f>
        <v>1. FC Kaiserslautern 1</v>
      </c>
      <c r="G87" s="31">
        <v>0</v>
      </c>
      <c r="H87" s="26" t="str">
        <f t="shared" si="7"/>
        <v>https://cdn.appack.de/TVK-Basketball/images/Logo_Basketball_grau.png</v>
      </c>
      <c r="I87" s="26" t="str">
        <f>'TVK Spiele 25-26 Stand 10.09.25'!$G87</f>
        <v>TVK U16m</v>
      </c>
      <c r="J87" s="31">
        <v>0</v>
      </c>
      <c r="K87" s="31"/>
      <c r="L87" s="2"/>
      <c r="M87" s="2"/>
      <c r="N87" s="31"/>
      <c r="O87" s="31"/>
    </row>
    <row r="88" spans="1:15" x14ac:dyDescent="0.2">
      <c r="A88" s="31"/>
      <c r="B88" s="31"/>
      <c r="C88" s="27">
        <f>'TVK Spiele 25-26 Stand 10.09.25'!$B88</f>
        <v>46089.416666666664</v>
      </c>
      <c r="D88" s="2">
        <f>'TVK Spiele 25-26 Stand 10.09.25'!$C88</f>
        <v>46089.416666666664</v>
      </c>
      <c r="E88" s="26" t="str">
        <f t="shared" si="6"/>
        <v>https://cdn.appack.de/TVK-Basketball/images/basketball-147794_1280.png</v>
      </c>
      <c r="F88" s="2" t="str">
        <f>'TVK Spiele 25-26 Stand 10.09.25'!$F88</f>
        <v>SG Towers Speyer/Schifferstadt 2</v>
      </c>
      <c r="G88" s="31">
        <v>0</v>
      </c>
      <c r="H88" s="26" t="str">
        <f t="shared" si="7"/>
        <v>https://cdn.appack.de/TVK-Basketball/images/Logo_Basketball_grau.png</v>
      </c>
      <c r="I88" s="26" t="str">
        <f>'TVK Spiele 25-26 Stand 10.09.25'!$G88</f>
        <v>TVK U12mix2</v>
      </c>
      <c r="J88" s="31">
        <v>0</v>
      </c>
      <c r="K88" s="31"/>
      <c r="L88" s="2"/>
      <c r="M88" s="2"/>
      <c r="N88" s="31"/>
      <c r="O88" s="31"/>
    </row>
    <row r="89" spans="1:15" x14ac:dyDescent="0.2">
      <c r="A89" s="31"/>
      <c r="B89" s="31"/>
      <c r="C89" s="27">
        <f>'TVK Spiele 25-26 Stand 10.09.25'!$B89</f>
        <v>46089.416666666664</v>
      </c>
      <c r="D89" s="2">
        <f>'TVK Spiele 25-26 Stand 10.09.25'!$C89</f>
        <v>46089.416666666664</v>
      </c>
      <c r="E89" s="26" t="str">
        <f t="shared" si="6"/>
        <v>https://cdn.appack.de/TVK-Basketball/images/basketball-147794_1280.png</v>
      </c>
      <c r="F89" s="2" t="str">
        <f>'TVK Spiele 25-26 Stand 10.09.25'!$F89</f>
        <v>1. FC Kaiserslautern 2</v>
      </c>
      <c r="G89" s="31">
        <v>0</v>
      </c>
      <c r="H89" s="26" t="str">
        <f t="shared" si="7"/>
        <v>https://cdn.appack.de/TVK-Basketball/images/Logo_Basketball_grau.png</v>
      </c>
      <c r="I89" s="26" t="str">
        <f>'TVK Spiele 25-26 Stand 10.09.25'!$G89</f>
        <v>TVK U14m</v>
      </c>
      <c r="J89" s="31">
        <v>0</v>
      </c>
      <c r="K89" s="31"/>
      <c r="L89" s="2"/>
      <c r="M89" s="2"/>
      <c r="N89" s="31"/>
      <c r="O89" s="31"/>
    </row>
    <row r="90" spans="1:15" x14ac:dyDescent="0.2">
      <c r="A90" s="31"/>
      <c r="B90" s="31"/>
      <c r="C90" s="27">
        <f>'TVK Spiele 25-26 Stand 10.09.25'!$B90</f>
        <v>46089.520833333336</v>
      </c>
      <c r="D90" s="2">
        <f>'TVK Spiele 25-26 Stand 10.09.25'!$C90</f>
        <v>46089.520833333336</v>
      </c>
      <c r="E90" s="26" t="str">
        <f t="shared" si="6"/>
        <v>https://cdn.appack.de/TVK-Basketball/images/basketball-147794_1280.png</v>
      </c>
      <c r="F90" s="2" t="str">
        <f>'TVK Spiele 25-26 Stand 10.09.25'!$F90</f>
        <v>SG Towers Speyer/Schifferstadt 1</v>
      </c>
      <c r="G90" s="31">
        <v>0</v>
      </c>
      <c r="H90" s="26" t="str">
        <f t="shared" si="7"/>
        <v>https://cdn.appack.de/TVK-Basketball/images/Logo_Basketball_grau.png</v>
      </c>
      <c r="I90" s="26" t="str">
        <f>'TVK Spiele 25-26 Stand 10.09.25'!$G90</f>
        <v>TVK U12mix1</v>
      </c>
      <c r="J90" s="31">
        <v>0</v>
      </c>
      <c r="K90" s="31"/>
      <c r="L90" s="2"/>
      <c r="M90" s="2"/>
      <c r="N90" s="31"/>
      <c r="O90" s="31"/>
    </row>
    <row r="91" spans="1:15" x14ac:dyDescent="0.2">
      <c r="A91" s="31"/>
      <c r="B91" s="31"/>
      <c r="C91" s="27">
        <f>'TVK Spiele 25-26 Stand 10.09.25'!$B91</f>
        <v>46089.583333333336</v>
      </c>
      <c r="D91" s="2">
        <f>'TVK Spiele 25-26 Stand 10.09.25'!$C91</f>
        <v>46089.583333333336</v>
      </c>
      <c r="E91" s="26" t="str">
        <f t="shared" si="6"/>
        <v>https://cdn.appack.de/TVK-Basketball/images/basketball-147794_1280.png</v>
      </c>
      <c r="F91" s="2" t="str">
        <f>'TVK Spiele 25-26 Stand 10.09.25'!$F91</f>
        <v>SG Towers Speyer/Schifferstadt</v>
      </c>
      <c r="G91" s="31">
        <v>0</v>
      </c>
      <c r="H91" s="26" t="str">
        <f t="shared" si="7"/>
        <v>https://cdn.appack.de/TVK-Basketball/images/Logo_Basketball_grau.png</v>
      </c>
      <c r="I91" s="26" t="str">
        <f>'TVK Spiele 25-26 Stand 10.09.25'!$G91</f>
        <v>TVK U14w</v>
      </c>
      <c r="J91" s="31">
        <v>0</v>
      </c>
      <c r="K91" s="31"/>
      <c r="L91" s="2"/>
      <c r="M91" s="2"/>
      <c r="N91" s="31"/>
      <c r="O91" s="31"/>
    </row>
    <row r="92" spans="1:15" x14ac:dyDescent="0.2">
      <c r="A92" s="31"/>
      <c r="B92" s="31"/>
      <c r="C92" s="27">
        <f>'TVK Spiele 25-26 Stand 10.09.25'!$B92</f>
        <v>46089.666666666664</v>
      </c>
      <c r="D92" s="2">
        <f>'TVK Spiele 25-26 Stand 10.09.25'!$C92</f>
        <v>46089.666666666664</v>
      </c>
      <c r="E92" s="26" t="str">
        <f t="shared" si="6"/>
        <v>https://cdn.appack.de/TVK-Basketball/images/basketball-147794_1280.png</v>
      </c>
      <c r="F92" s="2" t="str">
        <f>'TVK Spiele 25-26 Stand 10.09.25'!$F92</f>
        <v>DJK Nieder-Olm</v>
      </c>
      <c r="G92" s="31">
        <v>0</v>
      </c>
      <c r="H92" s="26" t="str">
        <f t="shared" si="7"/>
        <v>https://cdn.appack.de/TVK-Basketball/images/Logo_Basketball_grau.png</v>
      </c>
      <c r="I92" s="26" t="str">
        <f>'TVK Spiele 25-26 Stand 10.09.25'!$G92</f>
        <v>TVK I</v>
      </c>
      <c r="J92" s="31">
        <v>0</v>
      </c>
      <c r="K92" s="31"/>
      <c r="L92" s="2"/>
      <c r="M92" s="2"/>
      <c r="N92" s="31"/>
      <c r="O92" s="31"/>
    </row>
    <row r="93" spans="1:15" x14ac:dyDescent="0.2">
      <c r="A93" s="31"/>
      <c r="B93" s="31"/>
      <c r="C93" s="27">
        <f>'TVK Spiele 25-26 Stand 10.09.25'!$B93</f>
        <v>46095.666666666664</v>
      </c>
      <c r="D93" s="2">
        <f>'TVK Spiele 25-26 Stand 10.09.25'!$C93</f>
        <v>46095.666666666664</v>
      </c>
      <c r="E93" s="26" t="str">
        <f t="shared" si="6"/>
        <v>https://cdn.appack.de/TVK-Basketball/images/Logo_Basketball_grau.png</v>
      </c>
      <c r="F93" s="2" t="str">
        <f>'TVK Spiele 25-26 Stand 10.09.25'!$F93</f>
        <v>TVK II</v>
      </c>
      <c r="G93" s="31">
        <v>0</v>
      </c>
      <c r="H93" s="26" t="str">
        <f t="shared" si="7"/>
        <v>https://cdn.appack.de/TVK-Basketball/images/basketball-147794_1280.png</v>
      </c>
      <c r="I93" s="26" t="str">
        <f>'TVK Spiele 25-26 Stand 10.09.25'!$G93</f>
        <v>SG Ludwigshafen/Frankenthal 2</v>
      </c>
      <c r="J93" s="31">
        <v>0</v>
      </c>
      <c r="K93" s="31"/>
      <c r="L93" s="2"/>
      <c r="M93" s="2"/>
      <c r="N93" s="31"/>
      <c r="O93" s="31"/>
    </row>
    <row r="94" spans="1:15" x14ac:dyDescent="0.2">
      <c r="A94" s="31"/>
      <c r="B94" s="31"/>
      <c r="C94" s="27">
        <f>'TVK Spiele 25-26 Stand 10.09.25'!$B94</f>
        <v>46095.75</v>
      </c>
      <c r="D94" s="2">
        <f>'TVK Spiele 25-26 Stand 10.09.25'!$C94</f>
        <v>46095.75</v>
      </c>
      <c r="E94" s="26" t="str">
        <f t="shared" si="6"/>
        <v>https://cdn.appack.de/TVK-Basketball/images/Logo_Basketball_grau.png</v>
      </c>
      <c r="F94" s="2" t="str">
        <f>'TVK Spiele 25-26 Stand 10.09.25'!$F94</f>
        <v>TVK I</v>
      </c>
      <c r="G94" s="31">
        <v>0</v>
      </c>
      <c r="H94" s="26" t="str">
        <f t="shared" si="7"/>
        <v>https://cdn.appack.de/TVK-Basketball/images/basketball-147794_1280.png</v>
      </c>
      <c r="I94" s="26" t="str">
        <f>'TVK Spiele 25-26 Stand 10.09.25'!$G94</f>
        <v>SG Ludwigshafen / Frankenthal</v>
      </c>
      <c r="J94" s="31">
        <v>0</v>
      </c>
      <c r="K94" s="31"/>
      <c r="L94" s="2"/>
      <c r="M94" s="2"/>
      <c r="N94" s="31"/>
      <c r="O94" s="31"/>
    </row>
    <row r="95" spans="1:15" x14ac:dyDescent="0.2">
      <c r="A95" s="31"/>
      <c r="B95" s="31"/>
      <c r="C95" s="27">
        <f>'TVK Spiele 25-26 Stand 10.09.25'!$B95</f>
        <v>46096.416666666664</v>
      </c>
      <c r="D95" s="2">
        <f>'TVK Spiele 25-26 Stand 10.09.25'!$C95</f>
        <v>46096.416666666664</v>
      </c>
      <c r="E95" s="26" t="str">
        <f t="shared" si="6"/>
        <v>https://cdn.appack.de/TVK-Basketball/images/Logo_Basketball_grau.png</v>
      </c>
      <c r="F95" s="2" t="str">
        <f>'TVK Spiele 25-26 Stand 10.09.25'!$F95</f>
        <v>TVK U12mix1</v>
      </c>
      <c r="G95" s="31">
        <v>0</v>
      </c>
      <c r="H95" s="26" t="str">
        <f t="shared" si="7"/>
        <v>https://cdn.appack.de/TVK-Basketball/images/basketball-147794_1280.png</v>
      </c>
      <c r="I95" s="26" t="str">
        <f>'TVK Spiele 25-26 Stand 10.09.25'!$G95</f>
        <v>SG TV Dürkheim-BB-Int. Speyer 1</v>
      </c>
      <c r="J95" s="31">
        <v>0</v>
      </c>
      <c r="K95" s="31"/>
      <c r="L95" s="2"/>
      <c r="M95" s="2"/>
      <c r="N95" s="31"/>
      <c r="O95" s="31"/>
    </row>
    <row r="96" spans="1:15" x14ac:dyDescent="0.2">
      <c r="A96" s="31"/>
      <c r="B96" s="31"/>
      <c r="C96" s="27">
        <f>'TVK Spiele 25-26 Stand 10.09.25'!$B96</f>
        <v>46096.5</v>
      </c>
      <c r="D96" s="2">
        <f>'TVK Spiele 25-26 Stand 10.09.25'!$C96</f>
        <v>46096.5</v>
      </c>
      <c r="E96" s="26" t="str">
        <f t="shared" si="6"/>
        <v>https://cdn.appack.de/TVK-Basketball/images/Logo_Basketball_grau.png</v>
      </c>
      <c r="F96" s="2" t="str">
        <f>'TVK Spiele 25-26 Stand 10.09.25'!$F96</f>
        <v>TVK U12mix2</v>
      </c>
      <c r="G96" s="31">
        <v>0</v>
      </c>
      <c r="H96" s="26" t="str">
        <f t="shared" si="7"/>
        <v>https://cdn.appack.de/TVK-Basketball/images/basketball-147794_1280.png</v>
      </c>
      <c r="I96" s="26" t="str">
        <f>'TVK Spiele 25-26 Stand 10.09.25'!$G96</f>
        <v>SG TV Dürkheim-BB-Int. Speyer 2</v>
      </c>
      <c r="J96" s="31">
        <v>0</v>
      </c>
      <c r="K96" s="31"/>
      <c r="L96" s="2"/>
      <c r="M96" s="2"/>
      <c r="N96" s="31"/>
      <c r="O96" s="31"/>
    </row>
    <row r="97" spans="1:15" x14ac:dyDescent="0.2">
      <c r="A97" s="31"/>
      <c r="B97" s="31"/>
      <c r="C97" s="27">
        <f>'TVK Spiele 25-26 Stand 10.09.25'!$B97</f>
        <v>46096.583333333336</v>
      </c>
      <c r="D97" s="2">
        <f>'TVK Spiele 25-26 Stand 10.09.25'!$C97</f>
        <v>46096.583333333336</v>
      </c>
      <c r="E97" s="26" t="str">
        <f t="shared" si="6"/>
        <v>https://cdn.appack.de/TVK-Basketball/images/Logo_Basketball_grau.png</v>
      </c>
      <c r="F97" s="2" t="str">
        <f>'TVK Spiele 25-26 Stand 10.09.25'!$F97</f>
        <v>TVK U14m</v>
      </c>
      <c r="G97" s="31">
        <v>0</v>
      </c>
      <c r="H97" s="26" t="str">
        <f t="shared" si="7"/>
        <v>https://cdn.appack.de/TVK-Basketball/images/basketball-147794_1280.png</v>
      </c>
      <c r="I97" s="26" t="str">
        <f>'TVK Spiele 25-26 Stand 10.09.25'!$G97</f>
        <v>SG Ludwigshafen/Frankenthal</v>
      </c>
      <c r="J97" s="31">
        <v>0</v>
      </c>
      <c r="K97" s="31"/>
      <c r="L97" s="2"/>
      <c r="M97" s="2"/>
      <c r="N97" s="31"/>
      <c r="O97" s="31"/>
    </row>
    <row r="98" spans="1:15" x14ac:dyDescent="0.2">
      <c r="A98" s="31"/>
      <c r="B98" s="31"/>
      <c r="C98" s="27">
        <f>'TVK Spiele 25-26 Stand 10.09.25'!$B98</f>
        <v>46102.416666666664</v>
      </c>
      <c r="D98" s="2">
        <f>'TVK Spiele 25-26 Stand 10.09.25'!$C98</f>
        <v>46102.416666666664</v>
      </c>
      <c r="E98" s="26" t="str">
        <f t="shared" si="6"/>
        <v>https://cdn.appack.de/TVK-Basketball/images/basketball-147794_1280.png</v>
      </c>
      <c r="F98" s="2" t="str">
        <f>'TVK Spiele 25-26 Stand 10.09.25'!$F98</f>
        <v>TSG Maxdorf 2</v>
      </c>
      <c r="G98" s="31">
        <v>0</v>
      </c>
      <c r="H98" s="26" t="str">
        <f t="shared" si="7"/>
        <v>https://cdn.appack.de/TVK-Basketball/images/Logo_Basketball_grau.png</v>
      </c>
      <c r="I98" s="26" t="str">
        <f>'TVK Spiele 25-26 Stand 10.09.25'!$G98</f>
        <v>TVK U12mix2</v>
      </c>
      <c r="J98" s="31">
        <v>0</v>
      </c>
      <c r="K98" s="31"/>
      <c r="L98" s="2"/>
      <c r="M98" s="2"/>
      <c r="N98" s="31"/>
      <c r="O98" s="31"/>
    </row>
    <row r="99" spans="1:15" x14ac:dyDescent="0.2">
      <c r="A99" s="31"/>
      <c r="B99" s="31"/>
      <c r="C99" s="27">
        <f>'TVK Spiele 25-26 Stand 10.09.25'!$B99</f>
        <v>46102.520833333336</v>
      </c>
      <c r="D99" s="2">
        <f>'TVK Spiele 25-26 Stand 10.09.25'!$C99</f>
        <v>46102.520833333336</v>
      </c>
      <c r="E99" s="26" t="str">
        <f t="shared" si="6"/>
        <v>https://cdn.appack.de/TVK-Basketball/images/basketball-147794_1280.png</v>
      </c>
      <c r="F99" s="2" t="str">
        <f>'TVK Spiele 25-26 Stand 10.09.25'!$F99</f>
        <v>TSG Maxdorf</v>
      </c>
      <c r="G99" s="31">
        <v>0</v>
      </c>
      <c r="H99" s="26" t="str">
        <f t="shared" si="7"/>
        <v>https://cdn.appack.de/TVK-Basketball/images/Logo_Basketball_grau.png</v>
      </c>
      <c r="I99" s="26" t="str">
        <f>'TVK Spiele 25-26 Stand 10.09.25'!$G99</f>
        <v>TVK U14w</v>
      </c>
      <c r="J99" s="31">
        <v>0</v>
      </c>
      <c r="K99" s="31"/>
      <c r="L99" s="2"/>
      <c r="M99" s="2"/>
      <c r="N99" s="31"/>
      <c r="O99" s="31"/>
    </row>
    <row r="100" spans="1:15" x14ac:dyDescent="0.2">
      <c r="A100" s="31"/>
      <c r="B100" s="31"/>
      <c r="C100" s="27">
        <f>'TVK Spiele 25-26 Stand 10.09.25'!$B100</f>
        <v>46102.583333333336</v>
      </c>
      <c r="D100" s="2">
        <f>'TVK Spiele 25-26 Stand 10.09.25'!$C100</f>
        <v>46102.583333333336</v>
      </c>
      <c r="E100" s="26" t="str">
        <f t="shared" ref="E100:E109" si="8">IF(LEFT(F100,3)="TVK","https://cdn.appack.de/TVK-Basketball/images/Logo_Basketball_grau.png","https://cdn.appack.de/TVK-Basketball/images/basketball-147794_1280.png")</f>
        <v>https://cdn.appack.de/TVK-Basketball/images/basketball-147794_1280.png</v>
      </c>
      <c r="F100" s="2" t="str">
        <f>'TVK Spiele 25-26 Stand 10.09.25'!$F100</f>
        <v>Kaiserslautern Thunderbolts e.V. 2</v>
      </c>
      <c r="G100" s="31">
        <v>0</v>
      </c>
      <c r="H100" s="26" t="str">
        <f t="shared" ref="H100:H109" si="9">IF(LEFT(I100,3)="TVK","https://cdn.appack.de/TVK-Basketball/images/Logo_Basketball_grau.png","https://cdn.appack.de/TVK-Basketball/images/basketball-147794_1280.png")</f>
        <v>https://cdn.appack.de/TVK-Basketball/images/Logo_Basketball_grau.png</v>
      </c>
      <c r="I100" s="26" t="str">
        <f>'TVK Spiele 25-26 Stand 10.09.25'!$G100</f>
        <v>TVK U18m</v>
      </c>
      <c r="J100" s="31">
        <v>0</v>
      </c>
      <c r="K100" s="31"/>
      <c r="L100" s="2"/>
      <c r="M100" s="2"/>
      <c r="N100" s="31"/>
      <c r="O100" s="31"/>
    </row>
    <row r="101" spans="1:15" x14ac:dyDescent="0.2">
      <c r="A101" s="31"/>
      <c r="B101" s="31"/>
      <c r="C101" s="27">
        <f>'TVK Spiele 25-26 Stand 10.09.25'!$B101</f>
        <v>46102.604166666664</v>
      </c>
      <c r="D101" s="2">
        <f>'TVK Spiele 25-26 Stand 10.09.25'!$C101</f>
        <v>46102.604166666664</v>
      </c>
      <c r="E101" s="26" t="str">
        <f t="shared" si="8"/>
        <v>https://cdn.appack.de/TVK-Basketball/images/basketball-147794_1280.png</v>
      </c>
      <c r="F101" s="2" t="str">
        <f>'TVK Spiele 25-26 Stand 10.09.25'!$F101</f>
        <v>TSG Maxdorf</v>
      </c>
      <c r="G101" s="31">
        <v>0</v>
      </c>
      <c r="H101" s="26" t="str">
        <f t="shared" si="9"/>
        <v>https://cdn.appack.de/TVK-Basketball/images/Logo_Basketball_grau.png</v>
      </c>
      <c r="I101" s="26" t="str">
        <f>'TVK Spiele 25-26 Stand 10.09.25'!$G101</f>
        <v>TVK U14m</v>
      </c>
      <c r="J101" s="31">
        <v>0</v>
      </c>
      <c r="K101" s="31"/>
      <c r="L101" s="2"/>
      <c r="M101" s="2"/>
      <c r="N101" s="31"/>
      <c r="O101" s="31"/>
    </row>
    <row r="102" spans="1:15" x14ac:dyDescent="0.2">
      <c r="A102" s="31"/>
      <c r="B102" s="31"/>
      <c r="C102" s="27">
        <f>'TVK Spiele 25-26 Stand 10.09.25'!$B102</f>
        <v>46102.6875</v>
      </c>
      <c r="D102" s="2">
        <f>'TVK Spiele 25-26 Stand 10.09.25'!$C102</f>
        <v>46102.6875</v>
      </c>
      <c r="E102" s="26" t="str">
        <f t="shared" si="8"/>
        <v>https://cdn.appack.de/TVK-Basketball/images/basketball-147794_1280.png</v>
      </c>
      <c r="F102" s="2" t="str">
        <f>'TVK Spiele 25-26 Stand 10.09.25'!$F102</f>
        <v>TSG Maxdorf</v>
      </c>
      <c r="G102" s="31">
        <v>0</v>
      </c>
      <c r="H102" s="26" t="str">
        <f t="shared" si="9"/>
        <v>https://cdn.appack.de/TVK-Basketball/images/Logo_Basketball_grau.png</v>
      </c>
      <c r="I102" s="26" t="str">
        <f>'TVK Spiele 25-26 Stand 10.09.25'!$G102</f>
        <v>TVK U16m</v>
      </c>
      <c r="J102" s="31">
        <v>0</v>
      </c>
      <c r="K102" s="31"/>
      <c r="L102" s="2"/>
      <c r="M102" s="2"/>
      <c r="N102" s="31"/>
      <c r="O102" s="31"/>
    </row>
    <row r="103" spans="1:15" x14ac:dyDescent="0.2">
      <c r="A103" s="31"/>
      <c r="B103" s="31"/>
      <c r="C103" s="27">
        <f>'TVK Spiele 25-26 Stand 10.09.25'!$B103</f>
        <v>46102.708333333336</v>
      </c>
      <c r="D103" s="2">
        <f>'TVK Spiele 25-26 Stand 10.09.25'!$C103</f>
        <v>46102.708333333336</v>
      </c>
      <c r="E103" s="26" t="str">
        <f t="shared" si="8"/>
        <v>https://cdn.appack.de/TVK-Basketball/images/basketball-147794_1280.png</v>
      </c>
      <c r="F103" s="2" t="str">
        <f>'TVK Spiele 25-26 Stand 10.09.25'!$F103</f>
        <v>TV Clausen</v>
      </c>
      <c r="G103" s="31">
        <v>0</v>
      </c>
      <c r="H103" s="26" t="str">
        <f t="shared" si="9"/>
        <v>https://cdn.appack.de/TVK-Basketball/images/Logo_Basketball_grau.png</v>
      </c>
      <c r="I103" s="26" t="str">
        <f>'TVK Spiele 25-26 Stand 10.09.25'!$G103</f>
        <v>TVK Damen</v>
      </c>
      <c r="J103" s="31">
        <v>0</v>
      </c>
      <c r="K103" s="31"/>
      <c r="L103" s="2"/>
      <c r="M103" s="2"/>
      <c r="N103" s="31"/>
      <c r="O103" s="31"/>
    </row>
    <row r="104" spans="1:15" x14ac:dyDescent="0.2">
      <c r="A104" s="31"/>
      <c r="B104" s="31"/>
      <c r="C104" s="27">
        <f>'TVK Spiele 25-26 Stand 10.09.25'!$B104</f>
        <v>46102.75</v>
      </c>
      <c r="D104" s="2">
        <f>'TVK Spiele 25-26 Stand 10.09.25'!$C104</f>
        <v>46102.75</v>
      </c>
      <c r="E104" s="26" t="str">
        <f t="shared" si="8"/>
        <v>https://cdn.appack.de/TVK-Basketball/images/basketball-147794_1280.png</v>
      </c>
      <c r="F104" s="2" t="str">
        <f>'TVK Spiele 25-26 Stand 10.09.25'!$F104</f>
        <v>Kaiserslautern Thunderbolts</v>
      </c>
      <c r="G104" s="31">
        <v>0</v>
      </c>
      <c r="H104" s="26" t="str">
        <f t="shared" si="9"/>
        <v>https://cdn.appack.de/TVK-Basketball/images/Logo_Basketball_grau.png</v>
      </c>
      <c r="I104" s="26" t="str">
        <f>'TVK Spiele 25-26 Stand 10.09.25'!$G104</f>
        <v>TVK II</v>
      </c>
      <c r="J104" s="31">
        <v>0</v>
      </c>
      <c r="K104" s="31"/>
      <c r="L104" s="2"/>
      <c r="M104" s="2"/>
      <c r="N104" s="31"/>
      <c r="O104" s="31"/>
    </row>
    <row r="105" spans="1:15" x14ac:dyDescent="0.2">
      <c r="A105" s="31"/>
      <c r="B105" s="31"/>
      <c r="C105" s="27">
        <f>'TVK Spiele 25-26 Stand 10.09.25'!$B105</f>
        <v>46102.791666666664</v>
      </c>
      <c r="D105" s="2">
        <f>'TVK Spiele 25-26 Stand 10.09.25'!$C105</f>
        <v>46102.791666666664</v>
      </c>
      <c r="E105" s="26" t="str">
        <f t="shared" si="8"/>
        <v>https://cdn.appack.de/TVK-Basketball/images/basketball-147794_1280.png</v>
      </c>
      <c r="F105" s="2" t="str">
        <f>'TVK Spiele 25-26 Stand 10.09.25'!$F105</f>
        <v>TSG Heidesheim 2</v>
      </c>
      <c r="G105" s="31">
        <v>0</v>
      </c>
      <c r="H105" s="26" t="str">
        <f t="shared" si="9"/>
        <v>https://cdn.appack.de/TVK-Basketball/images/Logo_Basketball_grau.png</v>
      </c>
      <c r="I105" s="26" t="str">
        <f>'TVK Spiele 25-26 Stand 10.09.25'!$G105</f>
        <v>TVK I</v>
      </c>
      <c r="J105" s="31">
        <v>0</v>
      </c>
      <c r="K105" s="31"/>
      <c r="L105" s="2"/>
      <c r="M105" s="2"/>
      <c r="N105" s="31"/>
      <c r="O105" s="31"/>
    </row>
    <row r="106" spans="1:15" x14ac:dyDescent="0.2">
      <c r="A106" s="31"/>
      <c r="B106" s="31"/>
      <c r="C106" s="27" t="e">
        <f>'TVK Spiele 25-26 Stand 10.09.25'!#REF!</f>
        <v>#REF!</v>
      </c>
      <c r="D106" s="2" t="e">
        <f>'TVK Spiele 25-26 Stand 10.09.25'!#REF!</f>
        <v>#REF!</v>
      </c>
      <c r="E106" s="26" t="e">
        <f t="shared" si="8"/>
        <v>#REF!</v>
      </c>
      <c r="F106" s="2" t="e">
        <f>'TVK Spiele 25-26 Stand 10.09.25'!#REF!</f>
        <v>#REF!</v>
      </c>
      <c r="G106" s="31">
        <v>0</v>
      </c>
      <c r="H106" s="26" t="e">
        <f t="shared" si="9"/>
        <v>#REF!</v>
      </c>
      <c r="I106" s="26" t="e">
        <f>'TVK Spiele 25-26 Stand 10.09.25'!#REF!</f>
        <v>#REF!</v>
      </c>
      <c r="J106" s="31">
        <v>0</v>
      </c>
      <c r="K106" s="31"/>
      <c r="L106" s="2"/>
      <c r="M106" s="2"/>
      <c r="N106" s="31"/>
      <c r="O106" s="31"/>
    </row>
    <row r="107" spans="1:15" x14ac:dyDescent="0.2">
      <c r="A107" s="31"/>
      <c r="B107" s="31"/>
      <c r="C107" s="27" t="e">
        <f>'TVK Spiele 25-26 Stand 10.09.25'!#REF!</f>
        <v>#REF!</v>
      </c>
      <c r="D107" s="2" t="e">
        <f>'TVK Spiele 25-26 Stand 10.09.25'!#REF!</f>
        <v>#REF!</v>
      </c>
      <c r="E107" s="26" t="e">
        <f t="shared" si="8"/>
        <v>#REF!</v>
      </c>
      <c r="F107" s="2" t="e">
        <f>'TVK Spiele 25-26 Stand 10.09.25'!#REF!</f>
        <v>#REF!</v>
      </c>
      <c r="G107" s="31">
        <v>0</v>
      </c>
      <c r="H107" s="26" t="e">
        <f t="shared" si="9"/>
        <v>#REF!</v>
      </c>
      <c r="I107" s="26" t="e">
        <f>'TVK Spiele 25-26 Stand 10.09.25'!#REF!</f>
        <v>#REF!</v>
      </c>
      <c r="J107" s="31">
        <v>0</v>
      </c>
      <c r="K107" s="31"/>
      <c r="L107" s="2"/>
      <c r="M107" s="2"/>
      <c r="N107" s="31"/>
      <c r="O107" s="31"/>
    </row>
    <row r="108" spans="1:15" x14ac:dyDescent="0.2">
      <c r="A108" s="31"/>
      <c r="B108" s="31"/>
      <c r="C108" s="27" t="e">
        <f>'TVK Spiele 25-26 Stand 10.09.25'!#REF!</f>
        <v>#REF!</v>
      </c>
      <c r="D108" s="2" t="e">
        <f>'TVK Spiele 25-26 Stand 10.09.25'!#REF!</f>
        <v>#REF!</v>
      </c>
      <c r="E108" s="26" t="e">
        <f t="shared" si="8"/>
        <v>#REF!</v>
      </c>
      <c r="F108" s="2" t="e">
        <f>'TVK Spiele 25-26 Stand 10.09.25'!#REF!</f>
        <v>#REF!</v>
      </c>
      <c r="G108" s="31">
        <v>0</v>
      </c>
      <c r="H108" s="26" t="e">
        <f t="shared" si="9"/>
        <v>#REF!</v>
      </c>
      <c r="I108" s="26" t="e">
        <f>'TVK Spiele 25-26 Stand 10.09.25'!#REF!</f>
        <v>#REF!</v>
      </c>
      <c r="J108" s="31">
        <v>0</v>
      </c>
      <c r="K108" s="31"/>
      <c r="L108" s="2"/>
      <c r="M108" s="2"/>
      <c r="N108" s="31"/>
      <c r="O108" s="31"/>
    </row>
    <row r="109" spans="1:15" x14ac:dyDescent="0.2">
      <c r="A109" s="31"/>
      <c r="B109" s="31"/>
      <c r="C109" s="27" t="e">
        <f>'TVK Spiele 25-26 Stand 10.09.25'!#REF!</f>
        <v>#REF!</v>
      </c>
      <c r="D109" s="2" t="e">
        <f>'TVK Spiele 25-26 Stand 10.09.25'!#REF!</f>
        <v>#REF!</v>
      </c>
      <c r="E109" s="26" t="e">
        <f t="shared" si="8"/>
        <v>#REF!</v>
      </c>
      <c r="F109" s="2" t="e">
        <f>'TVK Spiele 25-26 Stand 10.09.25'!#REF!</f>
        <v>#REF!</v>
      </c>
      <c r="G109" s="31">
        <v>0</v>
      </c>
      <c r="H109" s="26" t="e">
        <f t="shared" si="9"/>
        <v>#REF!</v>
      </c>
      <c r="I109" s="26" t="e">
        <f>'TVK Spiele 25-26 Stand 10.09.25'!#REF!</f>
        <v>#REF!</v>
      </c>
      <c r="J109" s="31">
        <v>0</v>
      </c>
      <c r="K109" s="31"/>
      <c r="L109" s="2"/>
      <c r="M109" s="2"/>
      <c r="N109" s="31"/>
      <c r="O109" s="31"/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zoomScaleNormal="100" workbookViewId="0"/>
  </sheetViews>
  <sheetFormatPr baseColWidth="10" defaultColWidth="10.7109375" defaultRowHeight="12.75" x14ac:dyDescent="0.2"/>
  <cols>
    <col min="1" max="2" width="15.28515625" customWidth="1"/>
    <col min="3" max="5" width="29.5703125" customWidth="1"/>
    <col min="6" max="6" width="26.85546875" customWidth="1"/>
    <col min="7" max="7" width="25.5703125" customWidth="1"/>
    <col min="8" max="8" width="29" customWidth="1"/>
  </cols>
  <sheetData>
    <row r="1" spans="2:2" x14ac:dyDescent="0.2">
      <c r="B1" s="5"/>
    </row>
    <row r="2" spans="2:2" x14ac:dyDescent="0.2">
      <c r="B2" s="5"/>
    </row>
    <row r="3" spans="2:2" x14ac:dyDescent="0.2">
      <c r="B3" s="5"/>
    </row>
    <row r="4" spans="2:2" x14ac:dyDescent="0.2">
      <c r="B4" s="5"/>
    </row>
    <row r="5" spans="2:2" x14ac:dyDescent="0.2">
      <c r="B5" s="5"/>
    </row>
    <row r="6" spans="2:2" x14ac:dyDescent="0.2">
      <c r="B6" s="5"/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"/>
  <sheetViews>
    <sheetView zoomScaleNormal="100" workbookViewId="0">
      <selection activeCell="O2" sqref="O2"/>
    </sheetView>
  </sheetViews>
  <sheetFormatPr baseColWidth="10" defaultColWidth="10.7109375" defaultRowHeight="12.75" x14ac:dyDescent="0.2"/>
  <cols>
    <col min="1" max="1" width="44.42578125" customWidth="1"/>
    <col min="3" max="3" width="11.42578125" style="28" customWidth="1"/>
    <col min="5" max="5" width="15.28515625" style="28" customWidth="1"/>
    <col min="8" max="8" width="12.42578125" customWidth="1"/>
    <col min="10" max="10" width="21.7109375" bestFit="1" customWidth="1"/>
    <col min="13" max="13" width="20.140625" customWidth="1"/>
    <col min="15" max="15" width="27.85546875" customWidth="1"/>
    <col min="16" max="16" width="56" customWidth="1"/>
    <col min="17" max="17" width="53.42578125" customWidth="1"/>
    <col min="22" max="22" width="29.85546875" customWidth="1"/>
  </cols>
  <sheetData>
    <row r="1" spans="1:22" x14ac:dyDescent="0.2">
      <c r="A1" s="26" t="s">
        <v>87</v>
      </c>
      <c r="B1" s="26" t="s">
        <v>88</v>
      </c>
      <c r="C1" s="29" t="s">
        <v>89</v>
      </c>
      <c r="D1" s="26" t="s">
        <v>90</v>
      </c>
      <c r="E1" s="29" t="s">
        <v>91</v>
      </c>
      <c r="F1" s="26" t="s">
        <v>92</v>
      </c>
      <c r="G1" s="26" t="s">
        <v>93</v>
      </c>
      <c r="H1" s="26" t="s">
        <v>94</v>
      </c>
      <c r="I1" s="26" t="s">
        <v>95</v>
      </c>
      <c r="J1" s="26" t="s">
        <v>96</v>
      </c>
      <c r="K1" s="26" t="s">
        <v>97</v>
      </c>
      <c r="L1" s="26" t="s">
        <v>98</v>
      </c>
      <c r="M1" s="26" t="s">
        <v>99</v>
      </c>
      <c r="N1" s="26" t="s">
        <v>100</v>
      </c>
      <c r="O1" s="26" t="s">
        <v>101</v>
      </c>
      <c r="P1" s="26" t="s">
        <v>102</v>
      </c>
      <c r="Q1" s="26" t="s">
        <v>103</v>
      </c>
      <c r="R1" s="26" t="s">
        <v>104</v>
      </c>
      <c r="S1" s="26" t="s">
        <v>105</v>
      </c>
      <c r="T1" s="26" t="s">
        <v>106</v>
      </c>
      <c r="U1" s="26" t="s">
        <v>107</v>
      </c>
      <c r="V1" s="26" t="s">
        <v>108</v>
      </c>
    </row>
    <row r="2" spans="1:22" x14ac:dyDescent="0.2">
      <c r="A2" t="str">
        <f>'TVK Spiele 25-26 Stand 10.09.25'!F2&amp;" - "&amp;'TVK Spiele 25-26 Stand 10.09.25'!G2</f>
        <v>BBV Landau - TVK U12mix2</v>
      </c>
      <c r="B2" s="30">
        <f>'TVK Spiele 25-26 Stand 10.09.25'!D2</f>
        <v>45913.5</v>
      </c>
      <c r="C2" s="28">
        <f>'TVK Spiele 25-26 Stand 10.09.25'!D2</f>
        <v>45913.5</v>
      </c>
      <c r="D2" s="30">
        <f>'TVK Spiele 25-26 Stand 10.09.25'!D2</f>
        <v>45913.5</v>
      </c>
      <c r="E2" s="28">
        <f t="shared" ref="E2:E32" si="0">C2+TIME(1,30,0)</f>
        <v>45913.5625</v>
      </c>
      <c r="F2" s="31" t="b">
        <f>FALSE()</f>
        <v>0</v>
      </c>
      <c r="G2" s="31" t="b">
        <f>FALSE()</f>
        <v>0</v>
      </c>
      <c r="H2" s="30">
        <f>'TVK Spiele 25-26 Stand 10.09.25'!D2</f>
        <v>45913.5</v>
      </c>
      <c r="O2" t="str">
        <f xml:space="preserve"> "Spielnr. "&amp;'TVK Spiele 25-26 Stand 10.09.25'!A2&amp;" - KG: "&amp;'TVK Spiele 25-26 Stand 10.09.25'!J2</f>
        <v xml:space="preserve">Spielnr. 2 - KG: </v>
      </c>
      <c r="P2" s="26" t="str">
        <f>"Persönlich;TVK Basketball;TVK Basketball Spiele;"&amp;'TVK Spiele 25-26 Stand 10.09.25'!E2</f>
        <v>Persönlich;TVK Basketball;TVK Basketball Spiele;TVK U12mix2</v>
      </c>
      <c r="Q2" s="26" t="str">
        <f>'TVK Spiele 25-26 Stand 10.09.25'!H2&amp;""</f>
        <v>Sporthalle West</v>
      </c>
      <c r="R2" s="26" t="s">
        <v>109</v>
      </c>
      <c r="S2" s="31" t="b">
        <f>TRUE()</f>
        <v>1</v>
      </c>
      <c r="U2" s="26" t="s">
        <v>110</v>
      </c>
      <c r="V2">
        <v>3</v>
      </c>
    </row>
    <row r="3" spans="1:22" x14ac:dyDescent="0.2">
      <c r="A3" t="str">
        <f>'TVK Spiele 25-26 Stand 10.09.25'!F3&amp;" - "&amp;'TVK Spiele 25-26 Stand 10.09.25'!G3</f>
        <v>BBV Landau - TVK U14w</v>
      </c>
      <c r="B3" s="30">
        <f>'TVK Spiele 25-26 Stand 10.09.25'!D3</f>
        <v>45913.583333333336</v>
      </c>
      <c r="C3" s="28">
        <f>'TVK Spiele 25-26 Stand 10.09.25'!D3</f>
        <v>45913.583333333336</v>
      </c>
      <c r="D3" s="30">
        <f>'TVK Spiele 25-26 Stand 10.09.25'!D3</f>
        <v>45913.583333333336</v>
      </c>
      <c r="E3" s="28">
        <f t="shared" si="0"/>
        <v>45913.645833333336</v>
      </c>
      <c r="F3" s="31" t="b">
        <f>FALSE()</f>
        <v>0</v>
      </c>
      <c r="G3" s="31" t="b">
        <f>FALSE()</f>
        <v>0</v>
      </c>
      <c r="H3" s="30">
        <f>'TVK Spiele 25-26 Stand 10.09.25'!D3</f>
        <v>45913.583333333336</v>
      </c>
      <c r="O3" s="31" t="str">
        <f xml:space="preserve"> "Spielnr. "&amp;'TVK Spiele 25-26 Stand 10.09.25'!A3&amp;" - KG: "&amp;'TVK Spiele 25-26 Stand 10.09.25'!J3</f>
        <v xml:space="preserve">Spielnr. 2 - KG: </v>
      </c>
      <c r="P3" s="26" t="str">
        <f>"Persönlich;TVK Basketball;TVK Basketball Spiele;"&amp;'TVK Spiele 25-26 Stand 10.09.25'!E3</f>
        <v>Persönlich;TVK Basketball;TVK Basketball Spiele;TVK U14w</v>
      </c>
      <c r="Q3" s="26" t="str">
        <f>'TVK Spiele 25-26 Stand 10.09.25'!H3&amp;""</f>
        <v>Sporthalle West</v>
      </c>
      <c r="R3" s="26" t="s">
        <v>109</v>
      </c>
      <c r="S3" s="31" t="b">
        <f>TRUE()</f>
        <v>1</v>
      </c>
      <c r="U3" s="26" t="s">
        <v>110</v>
      </c>
      <c r="V3">
        <v>3</v>
      </c>
    </row>
    <row r="4" spans="1:22" x14ac:dyDescent="0.2">
      <c r="A4" t="str">
        <f>'TVK Spiele 25-26 Stand 10.09.25'!F4&amp;" - "&amp;'TVK Spiele 25-26 Stand 10.09.25'!G4</f>
        <v>SC Lerchenberg - TVK I</v>
      </c>
      <c r="B4" s="30">
        <f>'TVK Spiele 25-26 Stand 10.09.25'!D4</f>
        <v>45913.6875</v>
      </c>
      <c r="C4" s="28">
        <f>'TVK Spiele 25-26 Stand 10.09.25'!D4</f>
        <v>45913.6875</v>
      </c>
      <c r="D4" s="30">
        <f>'TVK Spiele 25-26 Stand 10.09.25'!D4</f>
        <v>45913.6875</v>
      </c>
      <c r="E4" s="28">
        <f t="shared" si="0"/>
        <v>45913.75</v>
      </c>
      <c r="F4" s="31" t="b">
        <f>FALSE()</f>
        <v>0</v>
      </c>
      <c r="G4" s="31" t="b">
        <f>FALSE()</f>
        <v>0</v>
      </c>
      <c r="H4" s="30">
        <f>'TVK Spiele 25-26 Stand 10.09.25'!D4</f>
        <v>45913.6875</v>
      </c>
      <c r="O4" s="31" t="str">
        <f xml:space="preserve"> "Spielnr. "&amp;'TVK Spiele 25-26 Stand 10.09.25'!A4&amp;" - KG: "&amp;'TVK Spiele 25-26 Stand 10.09.25'!J4</f>
        <v xml:space="preserve">Spielnr. 1 - KG: </v>
      </c>
      <c r="P4" s="26" t="str">
        <f>"Persönlich;TVK Basketball;TVK Basketball Spiele;"&amp;'TVK Spiele 25-26 Stand 10.09.25'!E4</f>
        <v>Persönlich;TVK Basketball;TVK Basketball Spiele;TVK I</v>
      </c>
      <c r="Q4" s="26" t="str">
        <f>'TVK Spiele 25-26 Stand 10.09.25'!H4&amp;""</f>
        <v>Carl-Zuckmayer-Schulzentrum Halle B</v>
      </c>
      <c r="R4" s="26" t="s">
        <v>109</v>
      </c>
      <c r="S4" s="31" t="b">
        <f>TRUE()</f>
        <v>1</v>
      </c>
      <c r="U4" s="26" t="s">
        <v>110</v>
      </c>
      <c r="V4">
        <v>3</v>
      </c>
    </row>
    <row r="5" spans="1:22" x14ac:dyDescent="0.2">
      <c r="A5" t="str">
        <f>'TVK Spiele 25-26 Stand 10.09.25'!F5&amp;" - "&amp;'TVK Spiele 25-26 Stand 10.09.25'!G5</f>
        <v>VT Zweibrücken - TVK U14m</v>
      </c>
      <c r="B5" s="30">
        <f>'TVK Spiele 25-26 Stand 10.09.25'!D5</f>
        <v>45914.5</v>
      </c>
      <c r="C5" s="28">
        <f>'TVK Spiele 25-26 Stand 10.09.25'!D5</f>
        <v>45914.5</v>
      </c>
      <c r="D5" s="30">
        <f>'TVK Spiele 25-26 Stand 10.09.25'!D5</f>
        <v>45914.5</v>
      </c>
      <c r="E5" s="28">
        <f t="shared" si="0"/>
        <v>45914.5625</v>
      </c>
      <c r="F5" s="31" t="b">
        <f>FALSE()</f>
        <v>0</v>
      </c>
      <c r="G5" s="31" t="b">
        <f>FALSE()</f>
        <v>0</v>
      </c>
      <c r="H5" s="30">
        <f>'TVK Spiele 25-26 Stand 10.09.25'!D5</f>
        <v>45914.5</v>
      </c>
      <c r="O5" s="31" t="str">
        <f xml:space="preserve"> "Spielnr. "&amp;'TVK Spiele 25-26 Stand 10.09.25'!A5&amp;" - KG: "&amp;'TVK Spiele 25-26 Stand 10.09.25'!J5</f>
        <v xml:space="preserve">Spielnr. 2 - KG: </v>
      </c>
      <c r="P5" s="26" t="str">
        <f>"Persönlich;TVK Basketball;TVK Basketball Spiele;"&amp;'TVK Spiele 25-26 Stand 10.09.25'!E5</f>
        <v>Persönlich;TVK Basketball;TVK Basketball Spiele;TVK U14m</v>
      </c>
      <c r="Q5" s="26" t="str">
        <f>'TVK Spiele 25-26 Stand 10.09.25'!H5&amp;""</f>
        <v>Hofenfelsgymnasium</v>
      </c>
      <c r="R5" s="26" t="s">
        <v>109</v>
      </c>
      <c r="S5" s="31" t="b">
        <f>TRUE()</f>
        <v>1</v>
      </c>
      <c r="U5" s="26" t="s">
        <v>110</v>
      </c>
      <c r="V5">
        <v>3</v>
      </c>
    </row>
    <row r="6" spans="1:22" x14ac:dyDescent="0.2">
      <c r="A6" t="str">
        <f>'TVK Spiele 25-26 Stand 10.09.25'!F6&amp;" - "&amp;'TVK Spiele 25-26 Stand 10.09.25'!G6</f>
        <v>VT Zweibrücken - TVK U16m</v>
      </c>
      <c r="B6" s="30">
        <f>'TVK Spiele 25-26 Stand 10.09.25'!D6</f>
        <v>45914.666666666664</v>
      </c>
      <c r="C6" s="28">
        <f>'TVK Spiele 25-26 Stand 10.09.25'!D6</f>
        <v>45914.666666666664</v>
      </c>
      <c r="D6" s="30">
        <f>'TVK Spiele 25-26 Stand 10.09.25'!D6</f>
        <v>45914.666666666664</v>
      </c>
      <c r="E6" s="28">
        <f t="shared" si="0"/>
        <v>45914.729166666664</v>
      </c>
      <c r="F6" s="31" t="b">
        <f>FALSE()</f>
        <v>0</v>
      </c>
      <c r="G6" s="31" t="b">
        <f>FALSE()</f>
        <v>0</v>
      </c>
      <c r="H6" s="30">
        <f>'TVK Spiele 25-26 Stand 10.09.25'!D6</f>
        <v>45914.666666666664</v>
      </c>
      <c r="O6" s="31" t="str">
        <f xml:space="preserve"> "Spielnr. "&amp;'TVK Spiele 25-26 Stand 10.09.25'!A6&amp;" - KG: "&amp;'TVK Spiele 25-26 Stand 10.09.25'!J6</f>
        <v xml:space="preserve">Spielnr. 2 - KG: </v>
      </c>
      <c r="P6" s="26" t="str">
        <f>"Persönlich;TVK Basketball;TVK Basketball Spiele;"&amp;'TVK Spiele 25-26 Stand 10.09.25'!E6</f>
        <v>Persönlich;TVK Basketball;TVK Basketball Spiele;TVK U16m</v>
      </c>
      <c r="Q6" s="26" t="str">
        <f>'TVK Spiele 25-26 Stand 10.09.25'!H6&amp;""</f>
        <v>0</v>
      </c>
      <c r="R6" s="26" t="s">
        <v>109</v>
      </c>
      <c r="S6" s="31" t="b">
        <f>TRUE()</f>
        <v>1</v>
      </c>
      <c r="U6" s="26" t="s">
        <v>110</v>
      </c>
      <c r="V6">
        <v>3</v>
      </c>
    </row>
    <row r="7" spans="1:22" x14ac:dyDescent="0.2">
      <c r="A7" t="str">
        <f>'TVK Spiele 25-26 Stand 10.09.25'!F7&amp;" - "&amp;'TVK Spiele 25-26 Stand 10.09.25'!G7</f>
        <v>VT Zweibrücken - TVK U18m</v>
      </c>
      <c r="B7" s="30">
        <f>'TVK Spiele 25-26 Stand 10.09.25'!D7</f>
        <v>45914.75</v>
      </c>
      <c r="C7" s="28">
        <f>'TVK Spiele 25-26 Stand 10.09.25'!D7</f>
        <v>45914.75</v>
      </c>
      <c r="D7" s="30">
        <f>'TVK Spiele 25-26 Stand 10.09.25'!D7</f>
        <v>45914.75</v>
      </c>
      <c r="E7" s="28">
        <f t="shared" si="0"/>
        <v>45914.8125</v>
      </c>
      <c r="F7" s="31" t="b">
        <f>FALSE()</f>
        <v>0</v>
      </c>
      <c r="G7" s="31" t="b">
        <f>FALSE()</f>
        <v>0</v>
      </c>
      <c r="H7" s="30">
        <f>'TVK Spiele 25-26 Stand 10.09.25'!D7</f>
        <v>45914.75</v>
      </c>
      <c r="O7" s="31" t="str">
        <f xml:space="preserve"> "Spielnr. "&amp;'TVK Spiele 25-26 Stand 10.09.25'!A7&amp;" - KG: "&amp;'TVK Spiele 25-26 Stand 10.09.25'!J7</f>
        <v xml:space="preserve">Spielnr. 2 - KG: </v>
      </c>
      <c r="P7" s="26" t="str">
        <f>"Persönlich;TVK Basketball;TVK Basketball Spiele;"&amp;'TVK Spiele 25-26 Stand 10.09.25'!E7</f>
        <v>Persönlich;TVK Basketball;TVK Basketball Spiele;TVK U18m</v>
      </c>
      <c r="Q7" s="26" t="str">
        <f>'TVK Spiele 25-26 Stand 10.09.25'!H7&amp;""</f>
        <v>Ignaz-Roth-Halle</v>
      </c>
      <c r="R7" s="26" t="s">
        <v>109</v>
      </c>
      <c r="S7" s="31" t="b">
        <f>TRUE()</f>
        <v>1</v>
      </c>
      <c r="U7" s="26" t="s">
        <v>110</v>
      </c>
      <c r="V7">
        <v>3</v>
      </c>
    </row>
    <row r="8" spans="1:22" x14ac:dyDescent="0.2">
      <c r="A8" t="str">
        <f>'TVK Spiele 25-26 Stand 10.09.25'!F8&amp;" - "&amp;'TVK Spiele 25-26 Stand 10.09.25'!G8</f>
        <v>TVK U12mix2 - TV Bad Bergzabern</v>
      </c>
      <c r="B8" s="30">
        <f>'TVK Spiele 25-26 Stand 10.09.25'!D8</f>
        <v>45920.5</v>
      </c>
      <c r="C8" s="28">
        <f>'TVK Spiele 25-26 Stand 10.09.25'!D8</f>
        <v>45920.5</v>
      </c>
      <c r="D8" s="30">
        <f>'TVK Spiele 25-26 Stand 10.09.25'!D8</f>
        <v>45920.5</v>
      </c>
      <c r="E8" s="28">
        <f t="shared" si="0"/>
        <v>45920.5625</v>
      </c>
      <c r="F8" s="31" t="b">
        <f>FALSE()</f>
        <v>0</v>
      </c>
      <c r="G8" s="31" t="b">
        <f>FALSE()</f>
        <v>0</v>
      </c>
      <c r="H8" s="30">
        <f>'TVK Spiele 25-26 Stand 10.09.25'!D8</f>
        <v>45920.5</v>
      </c>
      <c r="O8" s="31" t="str">
        <f xml:space="preserve"> "Spielnr. "&amp;'TVK Spiele 25-26 Stand 10.09.25'!A8&amp;" - KG: "&amp;'TVK Spiele 25-26 Stand 10.09.25'!J8</f>
        <v>Spielnr. 8 - KG: TVK U12mix1</v>
      </c>
      <c r="P8" s="26" t="str">
        <f>"Persönlich;TVK Basketball;TVK Basketball Spiele;"&amp;'TVK Spiele 25-26 Stand 10.09.25'!E8</f>
        <v>Persönlich;TVK Basketball;TVK Basketball Spiele;TVK U12mix2</v>
      </c>
      <c r="Q8" s="26" t="str">
        <f>'TVK Spiele 25-26 Stand 10.09.25'!H8&amp;""</f>
        <v>Regionale Schule</v>
      </c>
      <c r="R8" s="26" t="s">
        <v>109</v>
      </c>
      <c r="S8" s="31" t="b">
        <f>TRUE()</f>
        <v>1</v>
      </c>
      <c r="U8" s="26" t="s">
        <v>110</v>
      </c>
      <c r="V8">
        <v>3</v>
      </c>
    </row>
    <row r="9" spans="1:22" x14ac:dyDescent="0.2">
      <c r="A9" t="str">
        <f>'TVK Spiele 25-26 Stand 10.09.25'!F9&amp;" - "&amp;'TVK Spiele 25-26 Stand 10.09.25'!G9</f>
        <v>TVK II - SG Towers Speyer/Schifferstadt 2</v>
      </c>
      <c r="B9" s="30">
        <f>'TVK Spiele 25-26 Stand 10.09.25'!D9</f>
        <v>45920.583333333336</v>
      </c>
      <c r="C9" s="28">
        <f>'TVK Spiele 25-26 Stand 10.09.25'!D9</f>
        <v>45920.583333333336</v>
      </c>
      <c r="D9" s="30">
        <f>'TVK Spiele 25-26 Stand 10.09.25'!D9</f>
        <v>45920.583333333336</v>
      </c>
      <c r="E9" s="28">
        <f t="shared" si="0"/>
        <v>45920.645833333336</v>
      </c>
      <c r="F9" s="31" t="b">
        <f>FALSE()</f>
        <v>0</v>
      </c>
      <c r="G9" s="31" t="b">
        <f>FALSE()</f>
        <v>0</v>
      </c>
      <c r="H9" s="30">
        <f>'TVK Spiele 25-26 Stand 10.09.25'!D9</f>
        <v>45920.583333333336</v>
      </c>
      <c r="O9" s="31" t="str">
        <f xml:space="preserve"> "Spielnr. "&amp;'TVK Spiele 25-26 Stand 10.09.25'!A9&amp;" - KG: "&amp;'TVK Spiele 25-26 Stand 10.09.25'!J9</f>
        <v>Spielnr. 4 - KG: TVK U18m</v>
      </c>
      <c r="P9" s="26" t="str">
        <f>"Persönlich;TVK Basketball;TVK Basketball Spiele;"&amp;'TVK Spiele 25-26 Stand 10.09.25'!E9</f>
        <v>Persönlich;TVK Basketball;TVK Basketball Spiele;TVK II</v>
      </c>
      <c r="Q9" s="26" t="str">
        <f>'TVK Spiele 25-26 Stand 10.09.25'!H9&amp;""</f>
        <v>Regionale Schule</v>
      </c>
      <c r="R9" s="26" t="s">
        <v>109</v>
      </c>
      <c r="S9" s="31" t="b">
        <f>TRUE()</f>
        <v>1</v>
      </c>
      <c r="U9" s="26" t="s">
        <v>110</v>
      </c>
      <c r="V9">
        <v>3</v>
      </c>
    </row>
    <row r="10" spans="1:22" x14ac:dyDescent="0.2">
      <c r="A10" t="str">
        <f>'TVK Spiele 25-26 Stand 10.09.25'!F10&amp;" - "&amp;'TVK Spiele 25-26 Stand 10.09.25'!G10</f>
        <v>TVK Damen - TG 1846 Worms</v>
      </c>
      <c r="B10" s="30">
        <f>'TVK Spiele 25-26 Stand 10.09.25'!D10</f>
        <v>45920.666666666664</v>
      </c>
      <c r="C10" s="28">
        <f>'TVK Spiele 25-26 Stand 10.09.25'!D10</f>
        <v>45920.666666666664</v>
      </c>
      <c r="D10" s="30">
        <f>'TVK Spiele 25-26 Stand 10.09.25'!D10</f>
        <v>45920.666666666664</v>
      </c>
      <c r="E10" s="28">
        <f t="shared" si="0"/>
        <v>45920.729166666664</v>
      </c>
      <c r="F10" s="31" t="b">
        <f>FALSE()</f>
        <v>0</v>
      </c>
      <c r="G10" s="31" t="b">
        <f>FALSE()</f>
        <v>0</v>
      </c>
      <c r="H10" s="30">
        <f>'TVK Spiele 25-26 Stand 10.09.25'!D10</f>
        <v>45920.666666666664</v>
      </c>
      <c r="O10" s="31" t="str">
        <f xml:space="preserve"> "Spielnr. "&amp;'TVK Spiele 25-26 Stand 10.09.25'!A10&amp;" - KG: "&amp;'TVK Spiele 25-26 Stand 10.09.25'!J10</f>
        <v>Spielnr. 3 - KG: TVK I</v>
      </c>
      <c r="P10" s="26" t="str">
        <f>"Persönlich;TVK Basketball;TVK Basketball Spiele;"&amp;'TVK Spiele 25-26 Stand 10.09.25'!E10</f>
        <v>Persönlich;TVK Basketball;TVK Basketball Spiele;TVK Damen</v>
      </c>
      <c r="Q10" s="26" t="str">
        <f>'TVK Spiele 25-26 Stand 10.09.25'!H10&amp;""</f>
        <v>Regionale Schule</v>
      </c>
      <c r="R10" s="26" t="s">
        <v>109</v>
      </c>
      <c r="S10" s="31" t="b">
        <f>TRUE()</f>
        <v>1</v>
      </c>
      <c r="U10" s="26" t="s">
        <v>110</v>
      </c>
      <c r="V10">
        <v>3</v>
      </c>
    </row>
    <row r="11" spans="1:22" x14ac:dyDescent="0.2">
      <c r="A11" t="str">
        <f>'TVK Spiele 25-26 Stand 10.09.25'!F11&amp;" - "&amp;'TVK Spiele 25-26 Stand 10.09.25'!G11</f>
        <v>TVK I - SG Towers Speyer/Schifferstadt</v>
      </c>
      <c r="B11" s="30">
        <f>'TVK Spiele 25-26 Stand 10.09.25'!D11</f>
        <v>45920.75</v>
      </c>
      <c r="C11" s="28">
        <f>'TVK Spiele 25-26 Stand 10.09.25'!D11</f>
        <v>45920.75</v>
      </c>
      <c r="D11" s="30">
        <f>'TVK Spiele 25-26 Stand 10.09.25'!D11</f>
        <v>45920.75</v>
      </c>
      <c r="E11" s="28">
        <f t="shared" si="0"/>
        <v>45920.8125</v>
      </c>
      <c r="F11" s="31" t="b">
        <f>FALSE()</f>
        <v>0</v>
      </c>
      <c r="G11" s="31" t="b">
        <f>FALSE()</f>
        <v>0</v>
      </c>
      <c r="H11" s="30">
        <f>'TVK Spiele 25-26 Stand 10.09.25'!D11</f>
        <v>45920.75</v>
      </c>
      <c r="O11" s="31" t="str">
        <f xml:space="preserve"> "Spielnr. "&amp;'TVK Spiele 25-26 Stand 10.09.25'!A11&amp;" - KG: "&amp;'TVK Spiele 25-26 Stand 10.09.25'!J11</f>
        <v>Spielnr. 7 - KG: TVK Damen</v>
      </c>
      <c r="P11" s="26" t="str">
        <f>"Persönlich;TVK Basketball;TVK Basketball Spiele;"&amp;'TVK Spiele 25-26 Stand 10.09.25'!E11</f>
        <v>Persönlich;TVK Basketball;TVK Basketball Spiele;TVK I</v>
      </c>
      <c r="Q11" s="26" t="str">
        <f>'TVK Spiele 25-26 Stand 10.09.25'!H11&amp;""</f>
        <v>Regionale Schule</v>
      </c>
      <c r="R11" s="26" t="s">
        <v>109</v>
      </c>
      <c r="S11" s="31" t="b">
        <f>TRUE()</f>
        <v>1</v>
      </c>
      <c r="U11" s="26" t="s">
        <v>110</v>
      </c>
      <c r="V11">
        <v>3</v>
      </c>
    </row>
    <row r="12" spans="1:22" x14ac:dyDescent="0.2">
      <c r="A12" t="str">
        <f>'TVK Spiele 25-26 Stand 10.09.25'!F12&amp;" - "&amp;'TVK Spiele 25-26 Stand 10.09.25'!G12</f>
        <v>Kaiserslautern Thunderbolts e.V. - TVK U14w</v>
      </c>
      <c r="B12" s="30">
        <f>'TVK Spiele 25-26 Stand 10.09.25'!D12</f>
        <v>45927.5</v>
      </c>
      <c r="C12" s="28">
        <f>'TVK Spiele 25-26 Stand 10.09.25'!D12</f>
        <v>45927.5</v>
      </c>
      <c r="D12" s="30">
        <f>'TVK Spiele 25-26 Stand 10.09.25'!D12</f>
        <v>45927.5</v>
      </c>
      <c r="E12" s="28">
        <f t="shared" si="0"/>
        <v>45927.5625</v>
      </c>
      <c r="F12" s="31" t="b">
        <f>FALSE()</f>
        <v>0</v>
      </c>
      <c r="G12" s="31" t="b">
        <f>FALSE()</f>
        <v>0</v>
      </c>
      <c r="H12" s="30">
        <f>'TVK Spiele 25-26 Stand 10.09.25'!D12</f>
        <v>45927.5</v>
      </c>
      <c r="O12" s="31" t="str">
        <f xml:space="preserve"> "Spielnr. "&amp;'TVK Spiele 25-26 Stand 10.09.25'!A12&amp;" - KG: "&amp;'TVK Spiele 25-26 Stand 10.09.25'!J12</f>
        <v xml:space="preserve">Spielnr. 14 - KG: </v>
      </c>
      <c r="P12" s="26" t="str">
        <f>"Persönlich;TVK Basketball;TVK Basketball Spiele;"&amp;'TVK Spiele 25-26 Stand 10.09.25'!E12</f>
        <v>Persönlich;TVK Basketball;TVK Basketball Spiele;TVK U14w</v>
      </c>
      <c r="Q12" s="26" t="str">
        <f>'TVK Spiele 25-26 Stand 10.09.25'!H12&amp;""</f>
        <v>Hohenstaufengymnasium KL</v>
      </c>
      <c r="R12" s="26" t="s">
        <v>109</v>
      </c>
      <c r="S12" s="31" t="b">
        <f>TRUE()</f>
        <v>1</v>
      </c>
      <c r="U12" s="26" t="s">
        <v>110</v>
      </c>
      <c r="V12">
        <v>3</v>
      </c>
    </row>
    <row r="13" spans="1:22" x14ac:dyDescent="0.2">
      <c r="A13" t="str">
        <f>'TVK Spiele 25-26 Stand 10.09.25'!F13&amp;" - "&amp;'TVK Spiele 25-26 Stand 10.09.25'!G13</f>
        <v>Kaiserslautern Thunderbolts e.V. 1 - TVK U14m</v>
      </c>
      <c r="B13" s="30">
        <f>'TVK Spiele 25-26 Stand 10.09.25'!D13</f>
        <v>45927.583333333336</v>
      </c>
      <c r="C13" s="28">
        <f>'TVK Spiele 25-26 Stand 10.09.25'!D13</f>
        <v>45927.583333333336</v>
      </c>
      <c r="D13" s="30">
        <f>'TVK Spiele 25-26 Stand 10.09.25'!D13</f>
        <v>45927.583333333336</v>
      </c>
      <c r="E13" s="28">
        <f t="shared" si="0"/>
        <v>45927.645833333336</v>
      </c>
      <c r="F13" s="31" t="b">
        <f>FALSE()</f>
        <v>0</v>
      </c>
      <c r="G13" s="31" t="b">
        <f>FALSE()</f>
        <v>0</v>
      </c>
      <c r="H13" s="30">
        <f>'TVK Spiele 25-26 Stand 10.09.25'!D13</f>
        <v>45927.583333333336</v>
      </c>
      <c r="O13" s="31" t="str">
        <f xml:space="preserve"> "Spielnr. "&amp;'TVK Spiele 25-26 Stand 10.09.25'!A13&amp;" - KG: "&amp;'TVK Spiele 25-26 Stand 10.09.25'!J13</f>
        <v xml:space="preserve">Spielnr. 14 - KG: </v>
      </c>
      <c r="P13" s="26" t="str">
        <f>"Persönlich;TVK Basketball;TVK Basketball Spiele;"&amp;'TVK Spiele 25-26 Stand 10.09.25'!E13</f>
        <v>Persönlich;TVK Basketball;TVK Basketball Spiele;TVK U14m</v>
      </c>
      <c r="Q13" s="26" t="str">
        <f>'TVK Spiele 25-26 Stand 10.09.25'!H13&amp;""</f>
        <v>Hohenstaufengymnasium KL</v>
      </c>
      <c r="R13" s="26" t="s">
        <v>109</v>
      </c>
      <c r="S13" s="31" t="b">
        <f>TRUE()</f>
        <v>1</v>
      </c>
      <c r="U13" s="26" t="s">
        <v>110</v>
      </c>
      <c r="V13">
        <v>3</v>
      </c>
    </row>
    <row r="14" spans="1:22" x14ac:dyDescent="0.2">
      <c r="A14" t="str">
        <f>'TVK Spiele 25-26 Stand 10.09.25'!F14&amp;" - "&amp;'TVK Spiele 25-26 Stand 10.09.25'!G14</f>
        <v>Kaiserslautern Thunderbolts e.V. 2 - TVK U16m</v>
      </c>
      <c r="B14" s="30">
        <f>'TVK Spiele 25-26 Stand 10.09.25'!D14</f>
        <v>45927.666666666664</v>
      </c>
      <c r="C14" s="28">
        <f>'TVK Spiele 25-26 Stand 10.09.25'!D14</f>
        <v>45927.666666666664</v>
      </c>
      <c r="D14" s="30">
        <f>'TVK Spiele 25-26 Stand 10.09.25'!D14</f>
        <v>45927.666666666664</v>
      </c>
      <c r="E14" s="28">
        <f t="shared" si="0"/>
        <v>45927.729166666664</v>
      </c>
      <c r="F14" s="31" t="b">
        <f>FALSE()</f>
        <v>0</v>
      </c>
      <c r="G14" s="31" t="b">
        <f>FALSE()</f>
        <v>0</v>
      </c>
      <c r="H14" s="30">
        <f>'TVK Spiele 25-26 Stand 10.09.25'!D14</f>
        <v>45927.666666666664</v>
      </c>
      <c r="O14" s="31" t="str">
        <f xml:space="preserve"> "Spielnr. "&amp;'TVK Spiele 25-26 Stand 10.09.25'!A14&amp;" - KG: "&amp;'TVK Spiele 25-26 Stand 10.09.25'!J14</f>
        <v xml:space="preserve">Spielnr. 14 - KG: </v>
      </c>
      <c r="P14" s="26" t="str">
        <f>"Persönlich;TVK Basketball;TVK Basketball Spiele;"&amp;'TVK Spiele 25-26 Stand 10.09.25'!E14</f>
        <v>Persönlich;TVK Basketball;TVK Basketball Spiele;TVK U16m</v>
      </c>
      <c r="Q14" s="26" t="str">
        <f>'TVK Spiele 25-26 Stand 10.09.25'!H14&amp;""</f>
        <v>Hohenstaufengymnasium KL</v>
      </c>
      <c r="R14" s="26" t="s">
        <v>109</v>
      </c>
      <c r="S14" s="31" t="b">
        <f>TRUE()</f>
        <v>1</v>
      </c>
      <c r="U14" s="26" t="s">
        <v>110</v>
      </c>
      <c r="V14">
        <v>3</v>
      </c>
    </row>
    <row r="15" spans="1:22" x14ac:dyDescent="0.2">
      <c r="A15" t="str">
        <f>'TVK Spiele 25-26 Stand 10.09.25'!F15&amp;" - "&amp;'TVK Spiele 25-26 Stand 10.09.25'!G15</f>
        <v>TSG Maxdorf - TVK II</v>
      </c>
      <c r="B15" s="30">
        <f>'TVK Spiele 25-26 Stand 10.09.25'!D15</f>
        <v>45927.770833333336</v>
      </c>
      <c r="C15" s="28">
        <f>'TVK Spiele 25-26 Stand 10.09.25'!D15</f>
        <v>45927.770833333336</v>
      </c>
      <c r="D15" s="30">
        <f>'TVK Spiele 25-26 Stand 10.09.25'!D15</f>
        <v>45927.770833333336</v>
      </c>
      <c r="E15" s="28">
        <f t="shared" si="0"/>
        <v>45927.833333333336</v>
      </c>
      <c r="F15" s="31" t="b">
        <f>FALSE()</f>
        <v>0</v>
      </c>
      <c r="G15" s="31" t="b">
        <f>FALSE()</f>
        <v>0</v>
      </c>
      <c r="H15" s="30">
        <f>'TVK Spiele 25-26 Stand 10.09.25'!D15</f>
        <v>45927.770833333336</v>
      </c>
      <c r="O15" s="31" t="str">
        <f xml:space="preserve"> "Spielnr. "&amp;'TVK Spiele 25-26 Stand 10.09.25'!A15&amp;" - KG: "&amp;'TVK Spiele 25-26 Stand 10.09.25'!J15</f>
        <v xml:space="preserve">Spielnr. 6 - KG: </v>
      </c>
      <c r="P15" s="26" t="str">
        <f>"Persönlich;TVK Basketball;TVK Basketball Spiele;"&amp;'TVK Spiele 25-26 Stand 10.09.25'!E15</f>
        <v>Persönlich;TVK Basketball;TVK Basketball Spiele;TVK II</v>
      </c>
      <c r="Q15" s="26" t="str">
        <f>'TVK Spiele 25-26 Stand 10.09.25'!H15&amp;""</f>
        <v>Waldsporthalle</v>
      </c>
      <c r="R15" s="26" t="s">
        <v>109</v>
      </c>
      <c r="S15" s="31" t="b">
        <f>TRUE()</f>
        <v>1</v>
      </c>
      <c r="U15" s="26" t="s">
        <v>110</v>
      </c>
      <c r="V15">
        <v>3</v>
      </c>
    </row>
    <row r="16" spans="1:22" x14ac:dyDescent="0.2">
      <c r="A16" t="str">
        <f>'TVK Spiele 25-26 Stand 10.09.25'!F16&amp;" - "&amp;'TVK Spiele 25-26 Stand 10.09.25'!G16</f>
        <v>Kaiserslautern Thunderbolts e.V. 2 - TVK U12mix2</v>
      </c>
      <c r="B16" s="30">
        <f>'TVK Spiele 25-26 Stand 10.09.25'!D16</f>
        <v>45928.416666666664</v>
      </c>
      <c r="C16" s="28">
        <f>'TVK Spiele 25-26 Stand 10.09.25'!D16</f>
        <v>45928.416666666664</v>
      </c>
      <c r="D16" s="30">
        <f>'TVK Spiele 25-26 Stand 10.09.25'!D16</f>
        <v>45928.416666666664</v>
      </c>
      <c r="E16" s="28">
        <f t="shared" si="0"/>
        <v>45928.479166666664</v>
      </c>
      <c r="F16" s="31" t="b">
        <f>FALSE()</f>
        <v>0</v>
      </c>
      <c r="G16" s="31" t="b">
        <f>FALSE()</f>
        <v>0</v>
      </c>
      <c r="H16" s="30">
        <f>'TVK Spiele 25-26 Stand 10.09.25'!D16</f>
        <v>45928.416666666664</v>
      </c>
      <c r="O16" s="31" t="str">
        <f xml:space="preserve"> "Spielnr. "&amp;'TVK Spiele 25-26 Stand 10.09.25'!A16&amp;" - KG: "&amp;'TVK Spiele 25-26 Stand 10.09.25'!J16</f>
        <v xml:space="preserve">Spielnr. 14 - KG: </v>
      </c>
      <c r="P16" s="26" t="str">
        <f>"Persönlich;TVK Basketball;TVK Basketball Spiele;"&amp;'TVK Spiele 25-26 Stand 10.09.25'!E16</f>
        <v>Persönlich;TVK Basketball;TVK Basketball Spiele;TVK U12mix2</v>
      </c>
      <c r="Q16" s="26" t="str">
        <f>'TVK Spiele 25-26 Stand 10.09.25'!H16&amp;""</f>
        <v>Hohenstaufengymnasium KL</v>
      </c>
      <c r="R16" s="26" t="s">
        <v>109</v>
      </c>
      <c r="S16" s="31" t="b">
        <f>TRUE()</f>
        <v>1</v>
      </c>
      <c r="U16" s="26" t="s">
        <v>110</v>
      </c>
      <c r="V16">
        <v>3</v>
      </c>
    </row>
    <row r="17" spans="1:22" x14ac:dyDescent="0.2">
      <c r="A17" t="str">
        <f>'TVK Spiele 25-26 Stand 10.09.25'!F17&amp;" - "&amp;'TVK Spiele 25-26 Stand 10.09.25'!G17</f>
        <v>Kaiserslautern Thunderbolts e.V. 1 - TVK U12mix1</v>
      </c>
      <c r="B17" s="30">
        <f>'TVK Spiele 25-26 Stand 10.09.25'!D17</f>
        <v>45928.520833333336</v>
      </c>
      <c r="C17" s="28">
        <f>'TVK Spiele 25-26 Stand 10.09.25'!D17</f>
        <v>45928.520833333336</v>
      </c>
      <c r="D17" s="30">
        <f>'TVK Spiele 25-26 Stand 10.09.25'!D17</f>
        <v>45928.520833333336</v>
      </c>
      <c r="E17" s="28">
        <f t="shared" si="0"/>
        <v>45928.583333333336</v>
      </c>
      <c r="F17" s="31" t="b">
        <f>FALSE()</f>
        <v>0</v>
      </c>
      <c r="G17" s="31" t="b">
        <f>FALSE()</f>
        <v>0</v>
      </c>
      <c r="H17" s="30">
        <f>'TVK Spiele 25-26 Stand 10.09.25'!D17</f>
        <v>45928.520833333336</v>
      </c>
      <c r="O17" s="31" t="str">
        <f xml:space="preserve"> "Spielnr. "&amp;'TVK Spiele 25-26 Stand 10.09.25'!A17&amp;" - KG: "&amp;'TVK Spiele 25-26 Stand 10.09.25'!J17</f>
        <v xml:space="preserve">Spielnr. 14 - KG: </v>
      </c>
      <c r="P17" s="26" t="str">
        <f>"Persönlich;TVK Basketball;TVK Basketball Spiele;"&amp;'TVK Spiele 25-26 Stand 10.09.25'!E17</f>
        <v>Persönlich;TVK Basketball;TVK Basketball Spiele;TVK U12mix1</v>
      </c>
      <c r="Q17" s="26" t="str">
        <f>'TVK Spiele 25-26 Stand 10.09.25'!H17&amp;""</f>
        <v>Hohenstaufengymnasium KL</v>
      </c>
      <c r="R17" s="26" t="s">
        <v>109</v>
      </c>
      <c r="S17" s="31" t="b">
        <f>TRUE()</f>
        <v>1</v>
      </c>
      <c r="U17" s="26" t="s">
        <v>110</v>
      </c>
      <c r="V17">
        <v>3</v>
      </c>
    </row>
    <row r="18" spans="1:22" x14ac:dyDescent="0.2">
      <c r="A18" t="str">
        <f>'TVK Spiele 25-26 Stand 10.09.25'!F18&amp;" - "&amp;'TVK Spiele 25-26 Stand 10.09.25'!G18</f>
        <v>TSG Maxdorf - TVK U18m</v>
      </c>
      <c r="B18" s="30">
        <f>'TVK Spiele 25-26 Stand 10.09.25'!D18</f>
        <v>45928.666666666664</v>
      </c>
      <c r="C18" s="28">
        <f>'TVK Spiele 25-26 Stand 10.09.25'!D18</f>
        <v>45928.666666666664</v>
      </c>
      <c r="D18" s="30">
        <f>'TVK Spiele 25-26 Stand 10.09.25'!D18</f>
        <v>45928.666666666664</v>
      </c>
      <c r="E18" s="28">
        <f t="shared" si="0"/>
        <v>45928.729166666664</v>
      </c>
      <c r="F18" s="31" t="b">
        <f>FALSE()</f>
        <v>0</v>
      </c>
      <c r="G18" s="31" t="b">
        <f>FALSE()</f>
        <v>0</v>
      </c>
      <c r="H18" s="30">
        <f>'TVK Spiele 25-26 Stand 10.09.25'!D18</f>
        <v>45928.666666666664</v>
      </c>
      <c r="O18" s="31" t="str">
        <f xml:space="preserve"> "Spielnr. "&amp;'TVK Spiele 25-26 Stand 10.09.25'!A18&amp;" - KG: "&amp;'TVK Spiele 25-26 Stand 10.09.25'!J18</f>
        <v xml:space="preserve">Spielnr. 14 - KG: </v>
      </c>
      <c r="P18" s="26" t="str">
        <f>"Persönlich;TVK Basketball;TVK Basketball Spiele;"&amp;'TVK Spiele 25-26 Stand 10.09.25'!E18</f>
        <v>Persönlich;TVK Basketball;TVK Basketball Spiele;TVK U18m</v>
      </c>
      <c r="Q18" s="26" t="str">
        <f>'TVK Spiele 25-26 Stand 10.09.25'!H18&amp;""</f>
        <v>Waldsporthalle</v>
      </c>
      <c r="R18" s="26" t="s">
        <v>109</v>
      </c>
      <c r="S18" s="31" t="b">
        <f>TRUE()</f>
        <v>1</v>
      </c>
      <c r="U18" s="26" t="s">
        <v>110</v>
      </c>
      <c r="V18">
        <v>3</v>
      </c>
    </row>
    <row r="19" spans="1:22" x14ac:dyDescent="0.2">
      <c r="A19" t="str">
        <f>'TVK Spiele 25-26 Stand 10.09.25'!F19&amp;" - "&amp;'TVK Spiele 25-26 Stand 10.09.25'!G19</f>
        <v>ASC Theresianum Mainz 2 - TVK I</v>
      </c>
      <c r="B19" s="30">
        <f>'TVK Spiele 25-26 Stand 10.09.25'!D19</f>
        <v>45928.75</v>
      </c>
      <c r="C19" s="28">
        <f>'TVK Spiele 25-26 Stand 10.09.25'!D19</f>
        <v>45928.75</v>
      </c>
      <c r="D19" s="30">
        <f>'TVK Spiele 25-26 Stand 10.09.25'!D19</f>
        <v>45928.75</v>
      </c>
      <c r="E19" s="28">
        <f t="shared" si="0"/>
        <v>45928.8125</v>
      </c>
      <c r="F19" s="31" t="b">
        <f>FALSE()</f>
        <v>0</v>
      </c>
      <c r="G19" s="31" t="b">
        <f>FALSE()</f>
        <v>0</v>
      </c>
      <c r="H19" s="30">
        <f>'TVK Spiele 25-26 Stand 10.09.25'!D19</f>
        <v>45928.75</v>
      </c>
      <c r="O19" s="31" t="str">
        <f xml:space="preserve"> "Spielnr. "&amp;'TVK Spiele 25-26 Stand 10.09.25'!A19&amp;" - KG: "&amp;'TVK Spiele 25-26 Stand 10.09.25'!J19</f>
        <v xml:space="preserve">Spielnr. 11 - KG: </v>
      </c>
      <c r="P19" s="26" t="str">
        <f>"Persönlich;TVK Basketball;TVK Basketball Spiele;"&amp;'TVK Spiele 25-26 Stand 10.09.25'!E19</f>
        <v>Persönlich;TVK Basketball;TVK Basketball Spiele;TVK I</v>
      </c>
      <c r="Q19" s="26" t="str">
        <f>'TVK Spiele 25-26 Stand 10.09.25'!H19&amp;""</f>
        <v>Theresianum Mainz</v>
      </c>
      <c r="R19" s="26" t="s">
        <v>109</v>
      </c>
      <c r="S19" s="31" t="b">
        <f>TRUE()</f>
        <v>1</v>
      </c>
      <c r="U19" s="26" t="s">
        <v>110</v>
      </c>
      <c r="V19">
        <v>3</v>
      </c>
    </row>
    <row r="20" spans="1:22" x14ac:dyDescent="0.2">
      <c r="A20" t="str">
        <f>'TVK Spiele 25-26 Stand 10.09.25'!F20&amp;" - "&amp;'TVK Spiele 25-26 Stand 10.09.25'!G20</f>
        <v>VT Zweibrücken 2 - TVK II</v>
      </c>
      <c r="B20" s="30">
        <f>'TVK Spiele 25-26 Stand 10.09.25'!D20</f>
        <v>45935.75</v>
      </c>
      <c r="C20" s="28">
        <f>'TVK Spiele 25-26 Stand 10.09.25'!D20</f>
        <v>45935.75</v>
      </c>
      <c r="D20" s="30">
        <f>'TVK Spiele 25-26 Stand 10.09.25'!D20</f>
        <v>45935.75</v>
      </c>
      <c r="E20" s="28">
        <f t="shared" si="0"/>
        <v>45935.8125</v>
      </c>
      <c r="F20" s="31" t="b">
        <f>FALSE()</f>
        <v>0</v>
      </c>
      <c r="G20" s="31" t="b">
        <f>FALSE()</f>
        <v>0</v>
      </c>
      <c r="H20" s="30">
        <f>'TVK Spiele 25-26 Stand 10.09.25'!D20</f>
        <v>45935.75</v>
      </c>
      <c r="O20" s="31" t="str">
        <f xml:space="preserve"> "Spielnr. "&amp;'TVK Spiele 25-26 Stand 10.09.25'!A20&amp;" - KG: "&amp;'TVK Spiele 25-26 Stand 10.09.25'!J20</f>
        <v xml:space="preserve">Spielnr. 3 - KG: </v>
      </c>
      <c r="P20" s="26" t="str">
        <f>"Persönlich;TVK Basketball;TVK Basketball Spiele;"&amp;'TVK Spiele 25-26 Stand 10.09.25'!E20</f>
        <v>Persönlich;TVK Basketball;TVK Basketball Spiele;TVK II</v>
      </c>
      <c r="Q20" s="26" t="str">
        <f>'TVK Spiele 25-26 Stand 10.09.25'!H20&amp;""</f>
        <v>0</v>
      </c>
      <c r="R20" s="26" t="s">
        <v>109</v>
      </c>
      <c r="S20" s="31" t="b">
        <f>TRUE()</f>
        <v>1</v>
      </c>
      <c r="U20" s="26" t="s">
        <v>110</v>
      </c>
      <c r="V20">
        <v>3</v>
      </c>
    </row>
    <row r="21" spans="1:22" x14ac:dyDescent="0.2">
      <c r="A21" t="str">
        <f>'TVK Spiele 25-26 Stand 10.09.25'!F21&amp;" - "&amp;'TVK Spiele 25-26 Stand 10.09.25'!G21</f>
        <v>TVK U12mix2 - Eintracht Lambsheim e.V.</v>
      </c>
      <c r="B21" s="30">
        <f>'TVK Spiele 25-26 Stand 10.09.25'!D21</f>
        <v>45962.5</v>
      </c>
      <c r="C21" s="28">
        <f>'TVK Spiele 25-26 Stand 10.09.25'!D21</f>
        <v>45962.5</v>
      </c>
      <c r="D21" s="30">
        <f>'TVK Spiele 25-26 Stand 10.09.25'!D21</f>
        <v>45962.5</v>
      </c>
      <c r="E21" s="28">
        <f t="shared" si="0"/>
        <v>45962.5625</v>
      </c>
      <c r="F21" s="31" t="b">
        <f>FALSE()</f>
        <v>0</v>
      </c>
      <c r="G21" s="31" t="b">
        <f>FALSE()</f>
        <v>0</v>
      </c>
      <c r="H21" s="30">
        <f>'TVK Spiele 25-26 Stand 10.09.25'!D21</f>
        <v>45962.5</v>
      </c>
      <c r="O21" s="31" t="str">
        <f xml:space="preserve"> "Spielnr. "&amp;'TVK Spiele 25-26 Stand 10.09.25'!A21&amp;" - KG: "&amp;'TVK Spiele 25-26 Stand 10.09.25'!J21</f>
        <v>Spielnr. 23 - KG: TVK U14m</v>
      </c>
      <c r="P21" s="26" t="str">
        <f>"Persönlich;TVK Basketball;TVK Basketball Spiele;"&amp;'TVK Spiele 25-26 Stand 10.09.25'!E21</f>
        <v>Persönlich;TVK Basketball;TVK Basketball Spiele;TVK U12mix2</v>
      </c>
      <c r="Q21" s="26" t="str">
        <f>'TVK Spiele 25-26 Stand 10.09.25'!H21&amp;""</f>
        <v>Regionale Schule</v>
      </c>
      <c r="R21" s="26" t="s">
        <v>109</v>
      </c>
      <c r="S21" s="31" t="b">
        <f>TRUE()</f>
        <v>1</v>
      </c>
      <c r="U21" s="26" t="s">
        <v>110</v>
      </c>
      <c r="V21">
        <v>3</v>
      </c>
    </row>
    <row r="22" spans="1:22" x14ac:dyDescent="0.2">
      <c r="A22" t="str">
        <f>'TVK Spiele 25-26 Stand 10.09.25'!F22&amp;" - "&amp;'TVK Spiele 25-26 Stand 10.09.25'!G22</f>
        <v>TVK U14m - TV 03 Ramstein</v>
      </c>
      <c r="B22" s="30">
        <f>'TVK Spiele 25-26 Stand 10.09.25'!D22</f>
        <v>45962.583333333336</v>
      </c>
      <c r="C22" s="28">
        <f>'TVK Spiele 25-26 Stand 10.09.25'!D22</f>
        <v>45962.583333333336</v>
      </c>
      <c r="D22" s="30">
        <f>'TVK Spiele 25-26 Stand 10.09.25'!D22</f>
        <v>45962.583333333336</v>
      </c>
      <c r="E22" s="28">
        <f t="shared" si="0"/>
        <v>45962.645833333336</v>
      </c>
      <c r="F22" s="31" t="b">
        <f>FALSE()</f>
        <v>0</v>
      </c>
      <c r="G22" s="31" t="b">
        <f>FALSE()</f>
        <v>0</v>
      </c>
      <c r="H22" s="30">
        <f>'TVK Spiele 25-26 Stand 10.09.25'!D22</f>
        <v>45962.583333333336</v>
      </c>
      <c r="O22" s="31" t="str">
        <f xml:space="preserve"> "Spielnr. "&amp;'TVK Spiele 25-26 Stand 10.09.25'!A22&amp;" - KG: "&amp;'TVK Spiele 25-26 Stand 10.09.25'!J22</f>
        <v>Spielnr. 23 - KG: TVK U12mix2</v>
      </c>
      <c r="P22" s="26" t="str">
        <f>"Persönlich;TVK Basketball;TVK Basketball Spiele;"&amp;'TVK Spiele 25-26 Stand 10.09.25'!E22</f>
        <v>Persönlich;TVK Basketball;TVK Basketball Spiele;TVK U14m</v>
      </c>
      <c r="Q22" s="26" t="str">
        <f>'TVK Spiele 25-26 Stand 10.09.25'!H22&amp;""</f>
        <v>Regionale Schule</v>
      </c>
      <c r="R22" s="26" t="s">
        <v>109</v>
      </c>
      <c r="S22" s="31" t="b">
        <f>TRUE()</f>
        <v>1</v>
      </c>
      <c r="U22" s="26" t="s">
        <v>110</v>
      </c>
      <c r="V22">
        <v>3</v>
      </c>
    </row>
    <row r="23" spans="1:22" x14ac:dyDescent="0.2">
      <c r="A23" t="str">
        <f>'TVK Spiele 25-26 Stand 10.09.25'!F23&amp;" - "&amp;'TVK Spiele 25-26 Stand 10.09.25'!G23</f>
        <v>TVK U16m - BBC Fastbreakers Rockenhausen</v>
      </c>
      <c r="B23" s="30">
        <f>'TVK Spiele 25-26 Stand 10.09.25'!D23</f>
        <v>45962.666666666664</v>
      </c>
      <c r="C23" s="28">
        <f>'TVK Spiele 25-26 Stand 10.09.25'!D23</f>
        <v>45962.666666666664</v>
      </c>
      <c r="D23" s="30">
        <f>'TVK Spiele 25-26 Stand 10.09.25'!D23</f>
        <v>45962.666666666664</v>
      </c>
      <c r="E23" s="28">
        <f t="shared" si="0"/>
        <v>45962.729166666664</v>
      </c>
      <c r="F23" s="31" t="b">
        <f>FALSE()</f>
        <v>0</v>
      </c>
      <c r="G23" s="31" t="b">
        <f>FALSE()</f>
        <v>0</v>
      </c>
      <c r="H23" s="30">
        <f>'TVK Spiele 25-26 Stand 10.09.25'!D23</f>
        <v>45962.666666666664</v>
      </c>
      <c r="O23" s="31" t="str">
        <f xml:space="preserve"> "Spielnr. "&amp;'TVK Spiele 25-26 Stand 10.09.25'!A23&amp;" - KG: "&amp;'TVK Spiele 25-26 Stand 10.09.25'!J23</f>
        <v>Spielnr. 23 - KG: TVK U18m</v>
      </c>
      <c r="P23" s="26" t="str">
        <f>"Persönlich;TVK Basketball;TVK Basketball Spiele;"&amp;'TVK Spiele 25-26 Stand 10.09.25'!E23</f>
        <v>Persönlich;TVK Basketball;TVK Basketball Spiele;TVK U16m</v>
      </c>
      <c r="Q23" s="26" t="str">
        <f>'TVK Spiele 25-26 Stand 10.09.25'!H23&amp;""</f>
        <v>Regionale Schule</v>
      </c>
      <c r="R23" s="26" t="s">
        <v>109</v>
      </c>
      <c r="S23" s="31" t="b">
        <f>TRUE()</f>
        <v>1</v>
      </c>
      <c r="U23" s="26" t="s">
        <v>110</v>
      </c>
      <c r="V23">
        <v>3</v>
      </c>
    </row>
    <row r="24" spans="1:22" x14ac:dyDescent="0.2">
      <c r="A24" t="str">
        <f>'TVK Spiele 25-26 Stand 10.09.25'!F24&amp;" - "&amp;'TVK Spiele 25-26 Stand 10.09.25'!G24</f>
        <v>TVK U18m - Eintracht Lambsheim e.V.</v>
      </c>
      <c r="B24" s="30">
        <f>'TVK Spiele 25-26 Stand 10.09.25'!D24</f>
        <v>45962.75</v>
      </c>
      <c r="C24" s="28">
        <f>'TVK Spiele 25-26 Stand 10.09.25'!D24</f>
        <v>45962.75</v>
      </c>
      <c r="D24" s="30">
        <f>'TVK Spiele 25-26 Stand 10.09.25'!D24</f>
        <v>45962.75</v>
      </c>
      <c r="E24" s="28">
        <f t="shared" si="0"/>
        <v>45962.8125</v>
      </c>
      <c r="F24" s="31" t="b">
        <f>FALSE()</f>
        <v>0</v>
      </c>
      <c r="G24" s="31" t="b">
        <f>FALSE()</f>
        <v>0</v>
      </c>
      <c r="H24" s="30">
        <f>'TVK Spiele 25-26 Stand 10.09.25'!D24</f>
        <v>45962.75</v>
      </c>
      <c r="O24" s="31" t="str">
        <f xml:space="preserve"> "Spielnr. "&amp;'TVK Spiele 25-26 Stand 10.09.25'!A24&amp;" - KG: "&amp;'TVK Spiele 25-26 Stand 10.09.25'!J24</f>
        <v>Spielnr. 23 - KG: TVK U16m</v>
      </c>
      <c r="P24" s="26" t="str">
        <f>"Persönlich;TVK Basketball;TVK Basketball Spiele;"&amp;'TVK Spiele 25-26 Stand 10.09.25'!E24</f>
        <v>Persönlich;TVK Basketball;TVK Basketball Spiele;TVK U18m</v>
      </c>
      <c r="Q24" s="26" t="str">
        <f>'TVK Spiele 25-26 Stand 10.09.25'!H24&amp;""</f>
        <v>Regionale Schule</v>
      </c>
      <c r="R24" s="26" t="s">
        <v>109</v>
      </c>
      <c r="S24" s="31" t="b">
        <f>TRUE()</f>
        <v>1</v>
      </c>
      <c r="U24" s="26" t="s">
        <v>110</v>
      </c>
      <c r="V24">
        <v>3</v>
      </c>
    </row>
    <row r="25" spans="1:22" x14ac:dyDescent="0.2">
      <c r="A25" t="str">
        <f>'TVK Spiele 25-26 Stand 10.09.25'!F25&amp;" - "&amp;'TVK Spiele 25-26 Stand 10.09.25'!G25</f>
        <v>TVK I - TV 03 Ramstein</v>
      </c>
      <c r="B25" s="30">
        <f>'TVK Spiele 25-26 Stand 10.09.25'!D25</f>
        <v>45962.833333333336</v>
      </c>
      <c r="C25" s="28">
        <f>'TVK Spiele 25-26 Stand 10.09.25'!D25</f>
        <v>45962.833333333336</v>
      </c>
      <c r="D25" s="30">
        <f>'TVK Spiele 25-26 Stand 10.09.25'!D25</f>
        <v>45962.833333333336</v>
      </c>
      <c r="E25" s="28">
        <f t="shared" si="0"/>
        <v>45962.895833333336</v>
      </c>
      <c r="F25" s="31" t="b">
        <f>FALSE()</f>
        <v>0</v>
      </c>
      <c r="G25" s="31" t="b">
        <f>FALSE()</f>
        <v>0</v>
      </c>
      <c r="H25" s="30">
        <f>'TVK Spiele 25-26 Stand 10.09.25'!D25</f>
        <v>45962.833333333336</v>
      </c>
      <c r="O25" s="31" t="str">
        <f xml:space="preserve"> "Spielnr. "&amp;'TVK Spiele 25-26 Stand 10.09.25'!A25&amp;" - KG: "&amp;'TVK Spiele 25-26 Stand 10.09.25'!J25</f>
        <v>Spielnr. 18 - KG: TVK Damen</v>
      </c>
      <c r="P25" s="26" t="str">
        <f>"Persönlich;TVK Basketball;TVK Basketball Spiele;"&amp;'TVK Spiele 25-26 Stand 10.09.25'!E25</f>
        <v>Persönlich;TVK Basketball;TVK Basketball Spiele;TVK I</v>
      </c>
      <c r="Q25" s="26" t="str">
        <f>'TVK Spiele 25-26 Stand 10.09.25'!H25&amp;""</f>
        <v>Regionale Schule</v>
      </c>
      <c r="R25" s="26" t="s">
        <v>109</v>
      </c>
      <c r="S25" s="31" t="b">
        <f>TRUE()</f>
        <v>1</v>
      </c>
      <c r="U25" s="26" t="s">
        <v>110</v>
      </c>
      <c r="V25">
        <v>3</v>
      </c>
    </row>
    <row r="26" spans="1:22" x14ac:dyDescent="0.2">
      <c r="A26" t="str">
        <f>'TVK Spiele 25-26 Stand 10.09.25'!F26&amp;" - "&amp;'TVK Spiele 25-26 Stand 10.09.25'!G26</f>
        <v>1. FC Kaiserslautern - TVK U12mix1</v>
      </c>
      <c r="B26" s="30">
        <f>'TVK Spiele 25-26 Stand 10.09.25'!D26</f>
        <v>45969.5</v>
      </c>
      <c r="C26" s="28">
        <f>'TVK Spiele 25-26 Stand 10.09.25'!D26</f>
        <v>45969.5</v>
      </c>
      <c r="D26" s="30">
        <f>'TVK Spiele 25-26 Stand 10.09.25'!D26</f>
        <v>45969.5</v>
      </c>
      <c r="E26" s="28">
        <f t="shared" si="0"/>
        <v>45969.5625</v>
      </c>
      <c r="F26" s="31" t="b">
        <f>FALSE()</f>
        <v>0</v>
      </c>
      <c r="G26" s="31" t="b">
        <f>FALSE()</f>
        <v>0</v>
      </c>
      <c r="H26" s="30">
        <f>'TVK Spiele 25-26 Stand 10.09.25'!D26</f>
        <v>45969.5</v>
      </c>
      <c r="O26" s="31" t="str">
        <f xml:space="preserve"> "Spielnr. "&amp;'TVK Spiele 25-26 Stand 10.09.25'!A26&amp;" - KG: "&amp;'TVK Spiele 25-26 Stand 10.09.25'!J26</f>
        <v xml:space="preserve">Spielnr. 26 - KG: </v>
      </c>
      <c r="P26" s="26" t="str">
        <f>"Persönlich;TVK Basketball;TVK Basketball Spiele;"&amp;'TVK Spiele 25-26 Stand 10.09.25'!E26</f>
        <v>Persönlich;TVK Basketball;TVK Basketball Spiele;TVK U12mix1</v>
      </c>
      <c r="Q26" s="26" t="str">
        <f>'TVK Spiele 25-26 Stand 10.09.25'!H26&amp;""</f>
        <v>Hohenstaufengymnasium KL</v>
      </c>
      <c r="R26" s="26" t="s">
        <v>109</v>
      </c>
      <c r="S26" s="31" t="b">
        <f>TRUE()</f>
        <v>1</v>
      </c>
      <c r="U26" s="26" t="s">
        <v>110</v>
      </c>
      <c r="V26">
        <v>3</v>
      </c>
    </row>
    <row r="27" spans="1:22" x14ac:dyDescent="0.2">
      <c r="A27" t="str">
        <f>'TVK Spiele 25-26 Stand 10.09.25'!F27&amp;" - "&amp;'TVK Spiele 25-26 Stand 10.09.25'!G27</f>
        <v>SG 1. FC Kaiserslautern/BBC Mehlingen - TVK U14w</v>
      </c>
      <c r="B27" s="30">
        <f>'TVK Spiele 25-26 Stand 10.09.25'!D27</f>
        <v>45969.666666666664</v>
      </c>
      <c r="C27" s="28">
        <f>'TVK Spiele 25-26 Stand 10.09.25'!D27</f>
        <v>45969.666666666664</v>
      </c>
      <c r="D27" s="30">
        <f>'TVK Spiele 25-26 Stand 10.09.25'!D27</f>
        <v>45969.666666666664</v>
      </c>
      <c r="E27" s="28">
        <f t="shared" si="0"/>
        <v>45969.729166666664</v>
      </c>
      <c r="F27" s="31" t="b">
        <f>FALSE()</f>
        <v>0</v>
      </c>
      <c r="G27" s="31" t="b">
        <f>FALSE()</f>
        <v>0</v>
      </c>
      <c r="H27" s="30">
        <f>'TVK Spiele 25-26 Stand 10.09.25'!D27</f>
        <v>45969.666666666664</v>
      </c>
      <c r="O27" s="31" t="str">
        <f xml:space="preserve"> "Spielnr. "&amp;'TVK Spiele 25-26 Stand 10.09.25'!A27&amp;" - KG: "&amp;'TVK Spiele 25-26 Stand 10.09.25'!J27</f>
        <v xml:space="preserve">Spielnr. 26 - KG: </v>
      </c>
      <c r="P27" s="26" t="str">
        <f>"Persönlich;TVK Basketball;TVK Basketball Spiele;"&amp;'TVK Spiele 25-26 Stand 10.09.25'!E27</f>
        <v>Persönlich;TVK Basketball;TVK Basketball Spiele;TVK U14w</v>
      </c>
      <c r="Q27" s="26" t="str">
        <f>'TVK Spiele 25-26 Stand 10.09.25'!H27&amp;""</f>
        <v>Hohenstaufengymnasium KL</v>
      </c>
      <c r="R27" s="26" t="s">
        <v>109</v>
      </c>
      <c r="S27" s="31" t="b">
        <f>TRUE()</f>
        <v>1</v>
      </c>
      <c r="U27" s="26" t="s">
        <v>110</v>
      </c>
      <c r="V27">
        <v>3</v>
      </c>
    </row>
    <row r="28" spans="1:22" x14ac:dyDescent="0.2">
      <c r="A28" t="str">
        <f>'TVK Spiele 25-26 Stand 10.09.25'!F28&amp;" - "&amp;'TVK Spiele 25-26 Stand 10.09.25'!G28</f>
        <v>1. FC Kaiserslautern 1 - TVK U18m</v>
      </c>
      <c r="B28" s="30">
        <f>'TVK Spiele 25-26 Stand 10.09.25'!D28</f>
        <v>45970.458333333336</v>
      </c>
      <c r="C28" s="28">
        <f>'TVK Spiele 25-26 Stand 10.09.25'!D28</f>
        <v>45970.458333333336</v>
      </c>
      <c r="D28" s="30">
        <f>'TVK Spiele 25-26 Stand 10.09.25'!D28</f>
        <v>45970.458333333336</v>
      </c>
      <c r="E28" s="28">
        <f t="shared" si="0"/>
        <v>45970.520833333336</v>
      </c>
      <c r="F28" s="31" t="b">
        <f>FALSE()</f>
        <v>0</v>
      </c>
      <c r="G28" s="31" t="b">
        <f>FALSE()</f>
        <v>0</v>
      </c>
      <c r="H28" s="30">
        <f>'TVK Spiele 25-26 Stand 10.09.25'!D28</f>
        <v>45970.458333333336</v>
      </c>
      <c r="O28" s="31" t="str">
        <f xml:space="preserve"> "Spielnr. "&amp;'TVK Spiele 25-26 Stand 10.09.25'!A28&amp;" - KG: "&amp;'TVK Spiele 25-26 Stand 10.09.25'!J28</f>
        <v xml:space="preserve">Spielnr. 26 - KG: </v>
      </c>
      <c r="P28" s="26" t="str">
        <f>"Persönlich;TVK Basketball;TVK Basketball Spiele;"&amp;'TVK Spiele 25-26 Stand 10.09.25'!E28</f>
        <v>Persönlich;TVK Basketball;TVK Basketball Spiele;TVK U18m</v>
      </c>
      <c r="Q28" s="26" t="str">
        <f>'TVK Spiele 25-26 Stand 10.09.25'!H28&amp;""</f>
        <v>Barbarossahalle Kaiserslautern</v>
      </c>
      <c r="R28" s="26" t="s">
        <v>109</v>
      </c>
      <c r="S28" s="31" t="b">
        <f>TRUE()</f>
        <v>1</v>
      </c>
      <c r="U28" s="26" t="s">
        <v>110</v>
      </c>
      <c r="V28">
        <v>3</v>
      </c>
    </row>
    <row r="29" spans="1:22" x14ac:dyDescent="0.2">
      <c r="A29" t="str">
        <f>'TVK Spiele 25-26 Stand 10.09.25'!F29&amp;" - "&amp;'TVK Spiele 25-26 Stand 10.09.25'!G29</f>
        <v>BBC Mehlingen - TVK U14m</v>
      </c>
      <c r="B29" s="30">
        <f>'TVK Spiele 25-26 Stand 10.09.25'!D29</f>
        <v>45970.5</v>
      </c>
      <c r="C29" s="28">
        <f>'TVK Spiele 25-26 Stand 10.09.25'!D29</f>
        <v>45970.5</v>
      </c>
      <c r="D29" s="30">
        <f>'TVK Spiele 25-26 Stand 10.09.25'!D29</f>
        <v>45970.5</v>
      </c>
      <c r="E29" s="28">
        <f t="shared" si="0"/>
        <v>45970.5625</v>
      </c>
      <c r="F29" s="31" t="b">
        <f>FALSE()</f>
        <v>0</v>
      </c>
      <c r="G29" s="31" t="b">
        <f>FALSE()</f>
        <v>0</v>
      </c>
      <c r="H29" s="30">
        <f>'TVK Spiele 25-26 Stand 10.09.25'!D29</f>
        <v>45970.5</v>
      </c>
      <c r="O29" s="31" t="str">
        <f xml:space="preserve"> "Spielnr. "&amp;'TVK Spiele 25-26 Stand 10.09.25'!A29&amp;" - KG: "&amp;'TVK Spiele 25-26 Stand 10.09.25'!J29</f>
        <v xml:space="preserve">Spielnr. 26 - KG: </v>
      </c>
      <c r="P29" s="26" t="str">
        <f>"Persönlich;TVK Basketball;TVK Basketball Spiele;"&amp;'TVK Spiele 25-26 Stand 10.09.25'!E29</f>
        <v>Persönlich;TVK Basketball;TVK Basketball Spiele;TVK U14m</v>
      </c>
      <c r="Q29" s="26" t="str">
        <f>'TVK Spiele 25-26 Stand 10.09.25'!H29&amp;""</f>
        <v>IGS Halle Enkenbach-Alsenborn</v>
      </c>
      <c r="R29" s="26" t="s">
        <v>109</v>
      </c>
      <c r="S29" s="31" t="b">
        <f>TRUE()</f>
        <v>1</v>
      </c>
      <c r="U29" s="26" t="s">
        <v>110</v>
      </c>
      <c r="V29">
        <v>3</v>
      </c>
    </row>
    <row r="30" spans="1:22" x14ac:dyDescent="0.2">
      <c r="A30" t="str">
        <f>'TVK Spiele 25-26 Stand 10.09.25'!F30&amp;" - "&amp;'TVK Spiele 25-26 Stand 10.09.25'!G30</f>
        <v>BBC Mehlingen - TVK U16m</v>
      </c>
      <c r="B30" s="30">
        <f>'TVK Spiele 25-26 Stand 10.09.25'!D30</f>
        <v>45970.583333333336</v>
      </c>
      <c r="C30" s="28">
        <f>'TVK Spiele 25-26 Stand 10.09.25'!D30</f>
        <v>45970.583333333336</v>
      </c>
      <c r="D30" s="30">
        <f>'TVK Spiele 25-26 Stand 10.09.25'!D30</f>
        <v>45970.583333333336</v>
      </c>
      <c r="E30" s="28">
        <f t="shared" si="0"/>
        <v>45970.645833333336</v>
      </c>
      <c r="F30" s="31" t="b">
        <f>FALSE()</f>
        <v>0</v>
      </c>
      <c r="G30" s="31" t="b">
        <f>FALSE()</f>
        <v>0</v>
      </c>
      <c r="H30" s="30">
        <f>'TVK Spiele 25-26 Stand 10.09.25'!D30</f>
        <v>45970.583333333336</v>
      </c>
      <c r="O30" s="31" t="str">
        <f xml:space="preserve"> "Spielnr. "&amp;'TVK Spiele 25-26 Stand 10.09.25'!A30&amp;" - KG: "&amp;'TVK Spiele 25-26 Stand 10.09.25'!J30</f>
        <v xml:space="preserve">Spielnr. 26 - KG: </v>
      </c>
      <c r="P30" s="26" t="str">
        <f>"Persönlich;TVK Basketball;TVK Basketball Spiele;"&amp;'TVK Spiele 25-26 Stand 10.09.25'!E30</f>
        <v>Persönlich;TVK Basketball;TVK Basketball Spiele;TVK U16m</v>
      </c>
      <c r="Q30" s="26" t="str">
        <f>'TVK Spiele 25-26 Stand 10.09.25'!H30&amp;""</f>
        <v>IGS Halle Enkenbach-Alsenborn</v>
      </c>
      <c r="R30" s="26" t="s">
        <v>109</v>
      </c>
      <c r="S30" s="31" t="b">
        <f>TRUE()</f>
        <v>1</v>
      </c>
      <c r="U30" s="26" t="s">
        <v>110</v>
      </c>
      <c r="V30">
        <v>3</v>
      </c>
    </row>
    <row r="31" spans="1:22" x14ac:dyDescent="0.2">
      <c r="A31" t="str">
        <f>'TVK Spiele 25-26 Stand 10.09.25'!F31&amp;" - "&amp;'TVK Spiele 25-26 Stand 10.09.25'!G31</f>
        <v>1. FC Kaiserslautern 2 - TVK I</v>
      </c>
      <c r="B31" s="30">
        <f>'TVK Spiele 25-26 Stand 10.09.25'!D31</f>
        <v>45970.625</v>
      </c>
      <c r="C31" s="28">
        <f>'TVK Spiele 25-26 Stand 10.09.25'!D31</f>
        <v>45970.625</v>
      </c>
      <c r="D31" s="30">
        <f>'TVK Spiele 25-26 Stand 10.09.25'!D31</f>
        <v>45970.625</v>
      </c>
      <c r="E31" s="28">
        <f t="shared" si="0"/>
        <v>45970.6875</v>
      </c>
      <c r="F31" s="31" t="b">
        <f>FALSE()</f>
        <v>0</v>
      </c>
      <c r="G31" s="31" t="b">
        <f>FALSE()</f>
        <v>0</v>
      </c>
      <c r="H31" s="30">
        <f>'TVK Spiele 25-26 Stand 10.09.25'!D31</f>
        <v>45970.625</v>
      </c>
      <c r="O31" s="31" t="str">
        <f xml:space="preserve"> "Spielnr. "&amp;'TVK Spiele 25-26 Stand 10.09.25'!A31&amp;" - KG: "&amp;'TVK Spiele 25-26 Stand 10.09.25'!J31</f>
        <v xml:space="preserve">Spielnr. 21 - KG: </v>
      </c>
      <c r="P31" s="26" t="str">
        <f>"Persönlich;TVK Basketball;TVK Basketball Spiele;"&amp;'TVK Spiele 25-26 Stand 10.09.25'!E31</f>
        <v>Persönlich;TVK Basketball;TVK Basketball Spiele;TVK I</v>
      </c>
      <c r="Q31" s="26" t="str">
        <f>'TVK Spiele 25-26 Stand 10.09.25'!H31&amp;""</f>
        <v>Barbarossahalle Kaiserslautern</v>
      </c>
      <c r="R31" s="26" t="s">
        <v>109</v>
      </c>
      <c r="S31" s="31" t="b">
        <f>TRUE()</f>
        <v>1</v>
      </c>
      <c r="U31" s="26" t="s">
        <v>110</v>
      </c>
      <c r="V31">
        <v>3</v>
      </c>
    </row>
    <row r="32" spans="1:22" x14ac:dyDescent="0.2">
      <c r="A32" t="str">
        <f>'TVK Spiele 25-26 Stand 10.09.25'!F32&amp;" - "&amp;'TVK Spiele 25-26 Stand 10.09.25'!G32</f>
        <v>SC Lerchenberg - TVK Damen</v>
      </c>
      <c r="B32" s="30">
        <f>'TVK Spiele 25-26 Stand 10.09.25'!D32</f>
        <v>45970.708333333336</v>
      </c>
      <c r="C32" s="28">
        <f>'TVK Spiele 25-26 Stand 10.09.25'!D32</f>
        <v>45970.708333333336</v>
      </c>
      <c r="D32" s="30">
        <f>'TVK Spiele 25-26 Stand 10.09.25'!D32</f>
        <v>45970.708333333336</v>
      </c>
      <c r="E32" s="28">
        <f t="shared" si="0"/>
        <v>45970.770833333336</v>
      </c>
      <c r="F32" s="31" t="b">
        <f>FALSE()</f>
        <v>0</v>
      </c>
      <c r="G32" s="31" t="b">
        <f>FALSE()</f>
        <v>0</v>
      </c>
      <c r="H32" s="30">
        <f>'TVK Spiele 25-26 Stand 10.09.25'!D32</f>
        <v>45970.708333333336</v>
      </c>
      <c r="O32" s="31" t="str">
        <f xml:space="preserve"> "Spielnr. "&amp;'TVK Spiele 25-26 Stand 10.09.25'!A32&amp;" - KG: "&amp;'TVK Spiele 25-26 Stand 10.09.25'!J32</f>
        <v xml:space="preserve">Spielnr. 10 - KG: </v>
      </c>
      <c r="P32" s="26" t="str">
        <f>"Persönlich;TVK Basketball;TVK Basketball Spiele;"&amp;'TVK Spiele 25-26 Stand 10.09.25'!E32</f>
        <v>Persönlich;TVK Basketball;TVK Basketball Spiele;TVK Damen</v>
      </c>
      <c r="Q32" s="26" t="str">
        <f>'TVK Spiele 25-26 Stand 10.09.25'!H32&amp;""</f>
        <v>Carl-Zuckmayer-Schulzentrum Halle B</v>
      </c>
      <c r="R32" s="26" t="s">
        <v>109</v>
      </c>
      <c r="S32" s="31" t="b">
        <f>TRUE()</f>
        <v>1</v>
      </c>
      <c r="U32" s="26" t="s">
        <v>110</v>
      </c>
      <c r="V32">
        <v>3</v>
      </c>
    </row>
    <row r="33" spans="1:22" x14ac:dyDescent="0.2">
      <c r="A33" t="str">
        <f>'TVK Spiele 25-26 Stand 10.09.25'!F33&amp;" - "&amp;'TVK Spiele 25-26 Stand 10.09.25'!G33</f>
        <v>BBC Mehlingen - TVK II</v>
      </c>
      <c r="B33" s="30">
        <f>'TVK Spiele 25-26 Stand 10.09.25'!D33</f>
        <v>45970.75</v>
      </c>
      <c r="C33" s="28">
        <f>'TVK Spiele 25-26 Stand 10.09.25'!D33</f>
        <v>45970.75</v>
      </c>
      <c r="D33" s="30">
        <f>'TVK Spiele 25-26 Stand 10.09.25'!D33</f>
        <v>45970.75</v>
      </c>
      <c r="E33" s="28">
        <f t="shared" ref="E33:E64" si="1">C33+TIME(1,30,0)</f>
        <v>45970.8125</v>
      </c>
      <c r="F33" s="31" t="b">
        <f>FALSE()</f>
        <v>0</v>
      </c>
      <c r="G33" s="31" t="b">
        <f>FALSE()</f>
        <v>0</v>
      </c>
      <c r="H33" s="30">
        <f>'TVK Spiele 25-26 Stand 10.09.25'!D33</f>
        <v>45970.75</v>
      </c>
      <c r="O33" s="31" t="str">
        <f xml:space="preserve"> "Spielnr. "&amp;'TVK Spiele 25-26 Stand 10.09.25'!A33&amp;" - KG: "&amp;'TVK Spiele 25-26 Stand 10.09.25'!J33</f>
        <v xml:space="preserve">Spielnr. 14 - KG: </v>
      </c>
      <c r="P33" s="26" t="str">
        <f>"Persönlich;TVK Basketball;TVK Basketball Spiele;"&amp;'TVK Spiele 25-26 Stand 10.09.25'!E33</f>
        <v>Persönlich;TVK Basketball;TVK Basketball Spiele;TVK II</v>
      </c>
      <c r="Q33" s="26" t="str">
        <f>'TVK Spiele 25-26 Stand 10.09.25'!H33&amp;""</f>
        <v>IGS Halle Enkenbach-Alsenborn</v>
      </c>
      <c r="R33" s="26" t="s">
        <v>109</v>
      </c>
      <c r="S33" s="31" t="b">
        <f>TRUE()</f>
        <v>1</v>
      </c>
      <c r="U33" s="26" t="s">
        <v>110</v>
      </c>
      <c r="V33">
        <v>3</v>
      </c>
    </row>
    <row r="34" spans="1:22" x14ac:dyDescent="0.2">
      <c r="A34" t="str">
        <f>'TVK Spiele 25-26 Stand 10.09.25'!F34&amp;" - "&amp;'TVK Spiele 25-26 Stand 10.09.25'!G34</f>
        <v>TVK U14m - 1. FC Kaiserslautern 2</v>
      </c>
      <c r="B34" s="30">
        <f>'TVK Spiele 25-26 Stand 10.09.25'!D34</f>
        <v>45976.583333333336</v>
      </c>
      <c r="C34" s="28">
        <f>'TVK Spiele 25-26 Stand 10.09.25'!D34</f>
        <v>45976.583333333336</v>
      </c>
      <c r="D34" s="30">
        <f>'TVK Spiele 25-26 Stand 10.09.25'!D34</f>
        <v>45976.583333333336</v>
      </c>
      <c r="E34" s="28">
        <f t="shared" si="1"/>
        <v>45976.645833333336</v>
      </c>
      <c r="F34" s="31" t="b">
        <f>FALSE()</f>
        <v>0</v>
      </c>
      <c r="G34" s="31" t="b">
        <f>FALSE()</f>
        <v>0</v>
      </c>
      <c r="H34" s="30">
        <f>'TVK Spiele 25-26 Stand 10.09.25'!D34</f>
        <v>45976.583333333336</v>
      </c>
      <c r="O34" s="31" t="str">
        <f xml:space="preserve"> "Spielnr. "&amp;'TVK Spiele 25-26 Stand 10.09.25'!A34&amp;" - KG: "&amp;'TVK Spiele 25-26 Stand 10.09.25'!J34</f>
        <v>Spielnr. 33 - KG: TVK U16m</v>
      </c>
      <c r="P34" s="26" t="str">
        <f>"Persönlich;TVK Basketball;TVK Basketball Spiele;"&amp;'TVK Spiele 25-26 Stand 10.09.25'!E34</f>
        <v>Persönlich;TVK Basketball;TVK Basketball Spiele;TVK U14m</v>
      </c>
      <c r="Q34" s="26" t="str">
        <f>'TVK Spiele 25-26 Stand 10.09.25'!H34&amp;""</f>
        <v>Regionale Schule</v>
      </c>
      <c r="R34" s="26" t="s">
        <v>109</v>
      </c>
      <c r="S34" s="31" t="b">
        <f>TRUE()</f>
        <v>1</v>
      </c>
      <c r="U34" s="26" t="s">
        <v>110</v>
      </c>
      <c r="V34">
        <v>3</v>
      </c>
    </row>
    <row r="35" spans="1:22" x14ac:dyDescent="0.2">
      <c r="A35" t="str">
        <f>'TVK Spiele 25-26 Stand 10.09.25'!F35&amp;" - "&amp;'TVK Spiele 25-26 Stand 10.09.25'!G35</f>
        <v>TVK U16m - 1. FC Kaiserslautern 1</v>
      </c>
      <c r="B35" s="30">
        <f>'TVK Spiele 25-26 Stand 10.09.25'!D35</f>
        <v>45976.666666666664</v>
      </c>
      <c r="C35" s="28">
        <f>'TVK Spiele 25-26 Stand 10.09.25'!D35</f>
        <v>45976.666666666664</v>
      </c>
      <c r="D35" s="30">
        <f>'TVK Spiele 25-26 Stand 10.09.25'!D35</f>
        <v>45976.666666666664</v>
      </c>
      <c r="E35" s="28">
        <f t="shared" si="1"/>
        <v>45976.729166666664</v>
      </c>
      <c r="F35" s="31" t="b">
        <f>FALSE()</f>
        <v>0</v>
      </c>
      <c r="G35" s="31" t="b">
        <f>FALSE()</f>
        <v>0</v>
      </c>
      <c r="H35" s="30">
        <f>'TVK Spiele 25-26 Stand 10.09.25'!D35</f>
        <v>45976.666666666664</v>
      </c>
      <c r="O35" s="31" t="str">
        <f xml:space="preserve"> "Spielnr. "&amp;'TVK Spiele 25-26 Stand 10.09.25'!A35&amp;" - KG: "&amp;'TVK Spiele 25-26 Stand 10.09.25'!J35</f>
        <v>Spielnr. 33 - KG: TVK U14m</v>
      </c>
      <c r="P35" s="26" t="str">
        <f>"Persönlich;TVK Basketball;TVK Basketball Spiele;"&amp;'TVK Spiele 25-26 Stand 10.09.25'!E35</f>
        <v>Persönlich;TVK Basketball;TVK Basketball Spiele;TVK U16m</v>
      </c>
      <c r="Q35" s="26" t="str">
        <f>'TVK Spiele 25-26 Stand 10.09.25'!H35&amp;""</f>
        <v>Regionale Schule</v>
      </c>
      <c r="R35" s="26" t="s">
        <v>109</v>
      </c>
      <c r="S35" s="31" t="b">
        <f>TRUE()</f>
        <v>1</v>
      </c>
      <c r="U35" s="26" t="s">
        <v>110</v>
      </c>
      <c r="V35">
        <v>3</v>
      </c>
    </row>
    <row r="36" spans="1:22" x14ac:dyDescent="0.2">
      <c r="A36" t="str">
        <f>'TVK Spiele 25-26 Stand 10.09.25'!F36&amp;" - "&amp;'TVK Spiele 25-26 Stand 10.09.25'!G36</f>
        <v>TVK I - DJK Nieder-Olm</v>
      </c>
      <c r="B36" s="30">
        <f>'TVK Spiele 25-26 Stand 10.09.25'!D36</f>
        <v>45976.75</v>
      </c>
      <c r="C36" s="28">
        <f>'TVK Spiele 25-26 Stand 10.09.25'!D36</f>
        <v>45976.75</v>
      </c>
      <c r="D36" s="30">
        <f>'TVK Spiele 25-26 Stand 10.09.25'!D36</f>
        <v>45976.75</v>
      </c>
      <c r="E36" s="28">
        <f t="shared" si="1"/>
        <v>45976.8125</v>
      </c>
      <c r="F36" s="31" t="b">
        <f>FALSE()</f>
        <v>0</v>
      </c>
      <c r="G36" s="31" t="b">
        <f>FALSE()</f>
        <v>0</v>
      </c>
      <c r="H36" s="30">
        <f>'TVK Spiele 25-26 Stand 10.09.25'!D36</f>
        <v>45976.75</v>
      </c>
      <c r="O36" s="31" t="str">
        <f xml:space="preserve"> "Spielnr. "&amp;'TVK Spiele 25-26 Stand 10.09.25'!A36&amp;" - KG: "&amp;'TVK Spiele 25-26 Stand 10.09.25'!J36</f>
        <v>Spielnr. 26 - KG: TVK Damen</v>
      </c>
      <c r="P36" s="26" t="str">
        <f>"Persönlich;TVK Basketball;TVK Basketball Spiele;"&amp;'TVK Spiele 25-26 Stand 10.09.25'!E36</f>
        <v>Persönlich;TVK Basketball;TVK Basketball Spiele;TVK I</v>
      </c>
      <c r="Q36" s="26" t="str">
        <f>'TVK Spiele 25-26 Stand 10.09.25'!H36&amp;""</f>
        <v>Regionale Schule</v>
      </c>
      <c r="R36" s="26" t="s">
        <v>109</v>
      </c>
      <c r="S36" s="31" t="b">
        <f>TRUE()</f>
        <v>1</v>
      </c>
      <c r="U36" s="26" t="s">
        <v>110</v>
      </c>
      <c r="V36">
        <v>3</v>
      </c>
    </row>
    <row r="37" spans="1:22" x14ac:dyDescent="0.2">
      <c r="A37" t="str">
        <f>'TVK Spiele 25-26 Stand 10.09.25'!F37&amp;" - "&amp;'TVK Spiele 25-26 Stand 10.09.25'!G37</f>
        <v>TVK U12mix1 - SG Towers Speyer/Schifferstadt 1</v>
      </c>
      <c r="B37" s="30">
        <f>'TVK Spiele 25-26 Stand 10.09.25'!D37</f>
        <v>45977.416666666664</v>
      </c>
      <c r="C37" s="28">
        <f>'TVK Spiele 25-26 Stand 10.09.25'!D37</f>
        <v>45977.416666666664</v>
      </c>
      <c r="D37" s="30">
        <f>'TVK Spiele 25-26 Stand 10.09.25'!D37</f>
        <v>45977.416666666664</v>
      </c>
      <c r="E37" s="28">
        <f t="shared" si="1"/>
        <v>45977.479166666664</v>
      </c>
      <c r="F37" s="31" t="b">
        <f>FALSE()</f>
        <v>0</v>
      </c>
      <c r="G37" s="31" t="b">
        <f>FALSE()</f>
        <v>0</v>
      </c>
      <c r="H37" s="30">
        <f>'TVK Spiele 25-26 Stand 10.09.25'!D37</f>
        <v>45977.416666666664</v>
      </c>
      <c r="O37" s="31" t="str">
        <f xml:space="preserve"> "Spielnr. "&amp;'TVK Spiele 25-26 Stand 10.09.25'!A37&amp;" - KG: "&amp;'TVK Spiele 25-26 Stand 10.09.25'!J37</f>
        <v>Spielnr. 33 - KG: TVK U12mix2</v>
      </c>
      <c r="P37" s="26" t="str">
        <f>"Persönlich;TVK Basketball;TVK Basketball Spiele;"&amp;'TVK Spiele 25-26 Stand 10.09.25'!E37</f>
        <v>Persönlich;TVK Basketball;TVK Basketball Spiele;TVK U12mix1</v>
      </c>
      <c r="Q37" s="26" t="str">
        <f>'TVK Spiele 25-26 Stand 10.09.25'!H37&amp;""</f>
        <v>Regionale Schule</v>
      </c>
      <c r="R37" s="26" t="s">
        <v>109</v>
      </c>
      <c r="S37" s="31" t="b">
        <f>TRUE()</f>
        <v>1</v>
      </c>
      <c r="U37" s="26" t="s">
        <v>110</v>
      </c>
      <c r="V37">
        <v>3</v>
      </c>
    </row>
    <row r="38" spans="1:22" x14ac:dyDescent="0.2">
      <c r="A38" t="str">
        <f>'TVK Spiele 25-26 Stand 10.09.25'!F38&amp;" - "&amp;'TVK Spiele 25-26 Stand 10.09.25'!G38</f>
        <v>TVK U12mix2 - SG Towers Speyer/Schifferstadt 2</v>
      </c>
      <c r="B38" s="30">
        <f>'TVK Spiele 25-26 Stand 10.09.25'!D38</f>
        <v>45977.5</v>
      </c>
      <c r="C38" s="28">
        <f>'TVK Spiele 25-26 Stand 10.09.25'!D38</f>
        <v>45977.5</v>
      </c>
      <c r="D38" s="30">
        <f>'TVK Spiele 25-26 Stand 10.09.25'!D38</f>
        <v>45977.5</v>
      </c>
      <c r="E38" s="28">
        <f t="shared" si="1"/>
        <v>45977.5625</v>
      </c>
      <c r="F38" s="31" t="b">
        <f>FALSE()</f>
        <v>0</v>
      </c>
      <c r="G38" s="31" t="b">
        <f>FALSE()</f>
        <v>0</v>
      </c>
      <c r="H38" s="30">
        <f>'TVK Spiele 25-26 Stand 10.09.25'!D38</f>
        <v>45977.5</v>
      </c>
      <c r="O38" s="31" t="str">
        <f xml:space="preserve"> "Spielnr. "&amp;'TVK Spiele 25-26 Stand 10.09.25'!A38&amp;" - KG: "&amp;'TVK Spiele 25-26 Stand 10.09.25'!J38</f>
        <v>Spielnr. 33 - KG: TVK U12mix1</v>
      </c>
      <c r="P38" s="26" t="str">
        <f>"Persönlich;TVK Basketball;TVK Basketball Spiele;"&amp;'TVK Spiele 25-26 Stand 10.09.25'!E38</f>
        <v>Persönlich;TVK Basketball;TVK Basketball Spiele;TVK U12mix2</v>
      </c>
      <c r="Q38" s="26" t="str">
        <f>'TVK Spiele 25-26 Stand 10.09.25'!H38&amp;""</f>
        <v>Regionale Schule</v>
      </c>
      <c r="R38" s="26" t="s">
        <v>109</v>
      </c>
      <c r="S38" s="31" t="b">
        <f>TRUE()</f>
        <v>1</v>
      </c>
      <c r="U38" s="26" t="s">
        <v>110</v>
      </c>
      <c r="V38">
        <v>3</v>
      </c>
    </row>
    <row r="39" spans="1:22" x14ac:dyDescent="0.2">
      <c r="A39" t="str">
        <f>'TVK Spiele 25-26 Stand 10.09.25'!F39&amp;" - "&amp;'TVK Spiele 25-26 Stand 10.09.25'!G39</f>
        <v>TVK U14w - SG Towers Speyer/Schifferstadt</v>
      </c>
      <c r="B39" s="30">
        <f>'TVK Spiele 25-26 Stand 10.09.25'!D39</f>
        <v>45977.583333333336</v>
      </c>
      <c r="C39" s="28">
        <f>'TVK Spiele 25-26 Stand 10.09.25'!D39</f>
        <v>45977.583333333336</v>
      </c>
      <c r="D39" s="30">
        <f>'TVK Spiele 25-26 Stand 10.09.25'!D39</f>
        <v>45977.583333333336</v>
      </c>
      <c r="E39" s="28">
        <f t="shared" si="1"/>
        <v>45977.645833333336</v>
      </c>
      <c r="F39" s="31" t="b">
        <f>FALSE()</f>
        <v>0</v>
      </c>
      <c r="G39" s="31" t="b">
        <f>FALSE()</f>
        <v>0</v>
      </c>
      <c r="H39" s="30">
        <f>'TVK Spiele 25-26 Stand 10.09.25'!D39</f>
        <v>45977.583333333336</v>
      </c>
      <c r="O39" s="31" t="str">
        <f xml:space="preserve"> "Spielnr. "&amp;'TVK Spiele 25-26 Stand 10.09.25'!A39&amp;" - KG: "&amp;'TVK Spiele 25-26 Stand 10.09.25'!J39</f>
        <v>Spielnr. 33 - KG: TVK U14m</v>
      </c>
      <c r="P39" s="26" t="str">
        <f>"Persönlich;TVK Basketball;TVK Basketball Spiele;"&amp;'TVK Spiele 25-26 Stand 10.09.25'!E39</f>
        <v>Persönlich;TVK Basketball;TVK Basketball Spiele;TVK U14w</v>
      </c>
      <c r="Q39" s="26" t="str">
        <f>'TVK Spiele 25-26 Stand 10.09.25'!H39&amp;""</f>
        <v>Regionale Schule</v>
      </c>
      <c r="R39" s="26" t="s">
        <v>109</v>
      </c>
      <c r="S39" s="31" t="b">
        <f>TRUE()</f>
        <v>1</v>
      </c>
      <c r="U39" s="26" t="s">
        <v>110</v>
      </c>
      <c r="V39">
        <v>3</v>
      </c>
    </row>
    <row r="40" spans="1:22" x14ac:dyDescent="0.2">
      <c r="A40" t="str">
        <f>'TVK Spiele 25-26 Stand 10.09.25'!F40&amp;" - "&amp;'TVK Spiele 25-26 Stand 10.09.25'!G40</f>
        <v>SG TV Dürkheim-BB-Int. Speyer 1 - TVK U12mix1</v>
      </c>
      <c r="B40" s="30">
        <f>'TVK Spiele 25-26 Stand 10.09.25'!D40</f>
        <v>45983.458333333336</v>
      </c>
      <c r="C40" s="28">
        <f>'TVK Spiele 25-26 Stand 10.09.25'!D40</f>
        <v>45983.458333333336</v>
      </c>
      <c r="D40" s="30">
        <f>'TVK Spiele 25-26 Stand 10.09.25'!D40</f>
        <v>45983.458333333336</v>
      </c>
      <c r="E40" s="28">
        <f t="shared" si="1"/>
        <v>45983.520833333336</v>
      </c>
      <c r="F40" s="31" t="b">
        <f>FALSE()</f>
        <v>0</v>
      </c>
      <c r="G40" s="31" t="b">
        <f>FALSE()</f>
        <v>0</v>
      </c>
      <c r="H40" s="30">
        <f>'TVK Spiele 25-26 Stand 10.09.25'!D40</f>
        <v>45983.458333333336</v>
      </c>
      <c r="O40" s="31" t="str">
        <f xml:space="preserve"> "Spielnr. "&amp;'TVK Spiele 25-26 Stand 10.09.25'!A40&amp;" - KG: "&amp;'TVK Spiele 25-26 Stand 10.09.25'!J40</f>
        <v xml:space="preserve">Spielnr. 39 - KG: </v>
      </c>
      <c r="P40" s="26" t="str">
        <f>"Persönlich;TVK Basketball;TVK Basketball Spiele;"&amp;'TVK Spiele 25-26 Stand 10.09.25'!E40</f>
        <v>Persönlich;TVK Basketball;TVK Basketball Spiele;TVK U12mix1</v>
      </c>
      <c r="Q40" s="26" t="str">
        <f>'TVK Spiele 25-26 Stand 10.09.25'!H40&amp;""</f>
        <v>Siedlungsschule (hinter PSD Bank Halle)</v>
      </c>
      <c r="R40" s="26" t="s">
        <v>109</v>
      </c>
      <c r="S40" s="31" t="b">
        <f>TRUE()</f>
        <v>1</v>
      </c>
      <c r="U40" s="26" t="s">
        <v>110</v>
      </c>
      <c r="V40">
        <v>3</v>
      </c>
    </row>
    <row r="41" spans="1:22" x14ac:dyDescent="0.2">
      <c r="A41" t="str">
        <f>'TVK Spiele 25-26 Stand 10.09.25'!F41&amp;" - "&amp;'TVK Spiele 25-26 Stand 10.09.25'!G41</f>
        <v>SG Ludwigshafen/Frankenthal - TVK U14m</v>
      </c>
      <c r="B41" s="30">
        <f>'TVK Spiele 25-26 Stand 10.09.25'!D41</f>
        <v>45983.583333333336</v>
      </c>
      <c r="C41" s="28">
        <f>'TVK Spiele 25-26 Stand 10.09.25'!D41</f>
        <v>45983.583333333336</v>
      </c>
      <c r="D41" s="30">
        <f>'TVK Spiele 25-26 Stand 10.09.25'!D41</f>
        <v>45983.583333333336</v>
      </c>
      <c r="E41" s="28">
        <f t="shared" si="1"/>
        <v>45983.645833333336</v>
      </c>
      <c r="F41" s="31" t="b">
        <f>FALSE()</f>
        <v>0</v>
      </c>
      <c r="G41" s="31" t="b">
        <f>FALSE()</f>
        <v>0</v>
      </c>
      <c r="H41" s="30">
        <f>'TVK Spiele 25-26 Stand 10.09.25'!D41</f>
        <v>45983.583333333336</v>
      </c>
      <c r="O41" s="31" t="str">
        <f xml:space="preserve"> "Spielnr. "&amp;'TVK Spiele 25-26 Stand 10.09.25'!A41&amp;" - KG: "&amp;'TVK Spiele 25-26 Stand 10.09.25'!J41</f>
        <v xml:space="preserve">Spielnr. 39 - KG: </v>
      </c>
      <c r="P41" s="26" t="str">
        <f>"Persönlich;TVK Basketball;TVK Basketball Spiele;"&amp;'TVK Spiele 25-26 Stand 10.09.25'!E41</f>
        <v>Persönlich;TVK Basketball;TVK Basketball Spiele;TVK U14m</v>
      </c>
      <c r="Q41" s="26" t="str">
        <f>'TVK Spiele 25-26 Stand 10.09.25'!H41&amp;""</f>
        <v>Theodor-Heuss-Gymnasium</v>
      </c>
      <c r="R41" s="26" t="s">
        <v>109</v>
      </c>
      <c r="S41" s="31" t="b">
        <f>TRUE()</f>
        <v>1</v>
      </c>
      <c r="U41" s="26" t="s">
        <v>110</v>
      </c>
      <c r="V41">
        <v>3</v>
      </c>
    </row>
    <row r="42" spans="1:22" x14ac:dyDescent="0.2">
      <c r="A42" t="str">
        <f>'TVK Spiele 25-26 Stand 10.09.25'!F42&amp;" - "&amp;'TVK Spiele 25-26 Stand 10.09.25'!G42</f>
        <v>SG TV Dürkheim-BB-Int. Speyer 2 - TVK U12mix2</v>
      </c>
      <c r="B42" s="30">
        <f>'TVK Spiele 25-26 Stand 10.09.25'!D42</f>
        <v>45984.458333333336</v>
      </c>
      <c r="C42" s="28">
        <f>'TVK Spiele 25-26 Stand 10.09.25'!D42</f>
        <v>45984.458333333336</v>
      </c>
      <c r="D42" s="30">
        <f>'TVK Spiele 25-26 Stand 10.09.25'!D42</f>
        <v>45984.458333333336</v>
      </c>
      <c r="E42" s="28">
        <f t="shared" si="1"/>
        <v>45984.520833333336</v>
      </c>
      <c r="F42" s="31" t="b">
        <f>FALSE()</f>
        <v>0</v>
      </c>
      <c r="G42" s="31" t="b">
        <f>FALSE()</f>
        <v>0</v>
      </c>
      <c r="H42" s="30">
        <f>'TVK Spiele 25-26 Stand 10.09.25'!D42</f>
        <v>45984.458333333336</v>
      </c>
      <c r="O42" s="31" t="str">
        <f xml:space="preserve"> "Spielnr. "&amp;'TVK Spiele 25-26 Stand 10.09.25'!A42&amp;" - KG: "&amp;'TVK Spiele 25-26 Stand 10.09.25'!J42</f>
        <v xml:space="preserve">Spielnr. 39 - KG: </v>
      </c>
      <c r="P42" s="26" t="str">
        <f>"Persönlich;TVK Basketball;TVK Basketball Spiele;"&amp;'TVK Spiele 25-26 Stand 10.09.25'!E42</f>
        <v>Persönlich;TVK Basketball;TVK Basketball Spiele;TVK U12mix2</v>
      </c>
      <c r="Q42" s="26" t="str">
        <f>'TVK Spiele 25-26 Stand 10.09.25'!H42&amp;""</f>
        <v>TVD - Halle</v>
      </c>
      <c r="R42" s="26" t="s">
        <v>109</v>
      </c>
      <c r="S42" s="31" t="b">
        <f>TRUE()</f>
        <v>1</v>
      </c>
      <c r="U42" s="26" t="s">
        <v>110</v>
      </c>
      <c r="V42">
        <v>3</v>
      </c>
    </row>
    <row r="43" spans="1:22" x14ac:dyDescent="0.2">
      <c r="A43" t="str">
        <f>'TVK Spiele 25-26 Stand 10.09.25'!F43&amp;" - "&amp;'TVK Spiele 25-26 Stand 10.09.25'!G43</f>
        <v>SG Ludwigshafen/Frankenthal 2 - TVK II</v>
      </c>
      <c r="B43" s="30">
        <f>'TVK Spiele 25-26 Stand 10.09.25'!D43</f>
        <v>45984.666666666664</v>
      </c>
      <c r="C43" s="28">
        <f>'TVK Spiele 25-26 Stand 10.09.25'!D43</f>
        <v>45984.666666666664</v>
      </c>
      <c r="D43" s="30">
        <f>'TVK Spiele 25-26 Stand 10.09.25'!D43</f>
        <v>45984.666666666664</v>
      </c>
      <c r="E43" s="28">
        <f t="shared" si="1"/>
        <v>45984.729166666664</v>
      </c>
      <c r="F43" s="31" t="b">
        <f>FALSE()</f>
        <v>0</v>
      </c>
      <c r="G43" s="31" t="b">
        <f>FALSE()</f>
        <v>0</v>
      </c>
      <c r="H43" s="30">
        <f>'TVK Spiele 25-26 Stand 10.09.25'!D43</f>
        <v>45984.666666666664</v>
      </c>
      <c r="O43" s="31" t="str">
        <f xml:space="preserve"> "Spielnr. "&amp;'TVK Spiele 25-26 Stand 10.09.25'!A43&amp;" - KG: "&amp;'TVK Spiele 25-26 Stand 10.09.25'!J43</f>
        <v xml:space="preserve">Spielnr. 19 - KG: </v>
      </c>
      <c r="P43" s="26" t="str">
        <f>"Persönlich;TVK Basketball;TVK Basketball Spiele;"&amp;'TVK Spiele 25-26 Stand 10.09.25'!E43</f>
        <v>Persönlich;TVK Basketball;TVK Basketball Spiele;TVK II</v>
      </c>
      <c r="Q43" s="26" t="str">
        <f>'TVK Spiele 25-26 Stand 10.09.25'!H43&amp;""</f>
        <v>Robert Schuman IGS Frankenthal</v>
      </c>
      <c r="R43" s="26" t="s">
        <v>109</v>
      </c>
      <c r="S43" s="31" t="b">
        <f>TRUE()</f>
        <v>1</v>
      </c>
      <c r="U43" s="26" t="s">
        <v>110</v>
      </c>
      <c r="V43">
        <v>3</v>
      </c>
    </row>
    <row r="44" spans="1:22" x14ac:dyDescent="0.2">
      <c r="A44" t="str">
        <f>'TVK Spiele 25-26 Stand 10.09.25'!F44&amp;" - "&amp;'TVK Spiele 25-26 Stand 10.09.25'!G44</f>
        <v>SG Ludwigshafen / Frankenthal - TVK I</v>
      </c>
      <c r="B44" s="30">
        <f>'TVK Spiele 25-26 Stand 10.09.25'!D44</f>
        <v>45984.75</v>
      </c>
      <c r="C44" s="28">
        <f>'TVK Spiele 25-26 Stand 10.09.25'!D44</f>
        <v>45984.75</v>
      </c>
      <c r="D44" s="30">
        <f>'TVK Spiele 25-26 Stand 10.09.25'!D44</f>
        <v>45984.75</v>
      </c>
      <c r="E44" s="28">
        <f t="shared" si="1"/>
        <v>45984.8125</v>
      </c>
      <c r="F44" s="31" t="b">
        <f>FALSE()</f>
        <v>0</v>
      </c>
      <c r="G44" s="31" t="b">
        <f>FALSE()</f>
        <v>0</v>
      </c>
      <c r="H44" s="30">
        <f>'TVK Spiele 25-26 Stand 10.09.25'!D44</f>
        <v>45984.75</v>
      </c>
      <c r="O44" s="31" t="str">
        <f xml:space="preserve"> "Spielnr. "&amp;'TVK Spiele 25-26 Stand 10.09.25'!A44&amp;" - KG: "&amp;'TVK Spiele 25-26 Stand 10.09.25'!J44</f>
        <v xml:space="preserve">Spielnr. 31 - KG: </v>
      </c>
      <c r="P44" s="26" t="str">
        <f>"Persönlich;TVK Basketball;TVK Basketball Spiele;"&amp;'TVK Spiele 25-26 Stand 10.09.25'!E44</f>
        <v>Persönlich;TVK Basketball;TVK Basketball Spiele;TVK I</v>
      </c>
      <c r="Q44" s="26" t="str">
        <f>'TVK Spiele 25-26 Stand 10.09.25'!H44&amp;""</f>
        <v>Robert Schuman IGS Frankenthal</v>
      </c>
      <c r="R44" s="26" t="s">
        <v>109</v>
      </c>
      <c r="S44" s="31" t="b">
        <f>TRUE()</f>
        <v>1</v>
      </c>
      <c r="U44" s="26" t="s">
        <v>110</v>
      </c>
      <c r="V44">
        <v>3</v>
      </c>
    </row>
    <row r="45" spans="1:22" x14ac:dyDescent="0.2">
      <c r="A45" t="str">
        <f>'TVK Spiele 25-26 Stand 10.09.25'!F45&amp;" - "&amp;'TVK Spiele 25-26 Stand 10.09.25'!G45</f>
        <v>TVK U16m - TSG Maxdorf</v>
      </c>
      <c r="B45" s="30">
        <f>'TVK Spiele 25-26 Stand 10.09.25'!D45</f>
        <v>45990.5</v>
      </c>
      <c r="C45" s="28">
        <f>'TVK Spiele 25-26 Stand 10.09.25'!D45</f>
        <v>45990.5</v>
      </c>
      <c r="D45" s="30">
        <f>'TVK Spiele 25-26 Stand 10.09.25'!D45</f>
        <v>45990.5</v>
      </c>
      <c r="E45" s="28">
        <f t="shared" si="1"/>
        <v>45990.5625</v>
      </c>
      <c r="F45" s="31" t="b">
        <f>FALSE()</f>
        <v>0</v>
      </c>
      <c r="G45" s="31" t="b">
        <f>FALSE()</f>
        <v>0</v>
      </c>
      <c r="H45" s="30">
        <f>'TVK Spiele 25-26 Stand 10.09.25'!D45</f>
        <v>45990.5</v>
      </c>
      <c r="O45" s="31" t="str">
        <f xml:space="preserve"> "Spielnr. "&amp;'TVK Spiele 25-26 Stand 10.09.25'!A45&amp;" - KG: "&amp;'TVK Spiele 25-26 Stand 10.09.25'!J45</f>
        <v>Spielnr. 43 - KG: TVK U18m</v>
      </c>
      <c r="P45" s="26" t="str">
        <f>"Persönlich;TVK Basketball;TVK Basketball Spiele;"&amp;'TVK Spiele 25-26 Stand 10.09.25'!E45</f>
        <v>Persönlich;TVK Basketball;TVK Basketball Spiele;TVK U16m</v>
      </c>
      <c r="Q45" s="26" t="str">
        <f>'TVK Spiele 25-26 Stand 10.09.25'!H45&amp;""</f>
        <v>Regionale Schule</v>
      </c>
      <c r="R45" s="26" t="s">
        <v>109</v>
      </c>
      <c r="S45" s="31" t="b">
        <f>TRUE()</f>
        <v>1</v>
      </c>
      <c r="U45" s="26" t="s">
        <v>110</v>
      </c>
      <c r="V45">
        <v>3</v>
      </c>
    </row>
    <row r="46" spans="1:22" x14ac:dyDescent="0.2">
      <c r="A46" t="str">
        <f>'TVK Spiele 25-26 Stand 10.09.25'!F46&amp;" - "&amp;'TVK Spiele 25-26 Stand 10.09.25'!G46</f>
        <v>TVK U18m - Kaiserslautern Thunderbolts e.V. 2</v>
      </c>
      <c r="B46" s="30">
        <f>'TVK Spiele 25-26 Stand 10.09.25'!D46</f>
        <v>45990.583333333336</v>
      </c>
      <c r="C46" s="28">
        <f>'TVK Spiele 25-26 Stand 10.09.25'!D46</f>
        <v>45990.583333333336</v>
      </c>
      <c r="D46" s="30">
        <f>'TVK Spiele 25-26 Stand 10.09.25'!D46</f>
        <v>45990.583333333336</v>
      </c>
      <c r="E46" s="28">
        <f t="shared" si="1"/>
        <v>45990.645833333336</v>
      </c>
      <c r="F46" s="31" t="b">
        <f>FALSE()</f>
        <v>0</v>
      </c>
      <c r="G46" s="31" t="b">
        <f>FALSE()</f>
        <v>0</v>
      </c>
      <c r="H46" s="30">
        <f>'TVK Spiele 25-26 Stand 10.09.25'!D46</f>
        <v>45990.583333333336</v>
      </c>
      <c r="O46" s="31" t="str">
        <f xml:space="preserve"> "Spielnr. "&amp;'TVK Spiele 25-26 Stand 10.09.25'!A46&amp;" - KG: "&amp;'TVK Spiele 25-26 Stand 10.09.25'!J46</f>
        <v>Spielnr. 43 - KG: TVK U16m</v>
      </c>
      <c r="P46" s="26" t="str">
        <f>"Persönlich;TVK Basketball;TVK Basketball Spiele;"&amp;'TVK Spiele 25-26 Stand 10.09.25'!E46</f>
        <v>Persönlich;TVK Basketball;TVK Basketball Spiele;TVK U18m</v>
      </c>
      <c r="Q46" s="26" t="str">
        <f>'TVK Spiele 25-26 Stand 10.09.25'!H46&amp;""</f>
        <v>Regionale Schule</v>
      </c>
      <c r="R46" s="26" t="s">
        <v>109</v>
      </c>
      <c r="S46" s="31" t="b">
        <f>TRUE()</f>
        <v>1</v>
      </c>
      <c r="U46" s="26" t="s">
        <v>110</v>
      </c>
      <c r="V46">
        <v>3</v>
      </c>
    </row>
    <row r="47" spans="1:22" x14ac:dyDescent="0.2">
      <c r="A47" t="str">
        <f>'TVK Spiele 25-26 Stand 10.09.25'!F47&amp;" - "&amp;'TVK Spiele 25-26 Stand 10.09.25'!G47</f>
        <v>TVK II - Kaiserslautern Thunderbolts</v>
      </c>
      <c r="B47" s="30">
        <f>'TVK Spiele 25-26 Stand 10.09.25'!D47</f>
        <v>45990.666666666664</v>
      </c>
      <c r="C47" s="28">
        <f>'TVK Spiele 25-26 Stand 10.09.25'!D47</f>
        <v>45990.666666666664</v>
      </c>
      <c r="D47" s="30">
        <f>'TVK Spiele 25-26 Stand 10.09.25'!D47</f>
        <v>45990.666666666664</v>
      </c>
      <c r="E47" s="28">
        <f t="shared" si="1"/>
        <v>45990.729166666664</v>
      </c>
      <c r="F47" s="31" t="b">
        <f>FALSE()</f>
        <v>0</v>
      </c>
      <c r="G47" s="31" t="b">
        <f>FALSE()</f>
        <v>0</v>
      </c>
      <c r="H47" s="30">
        <f>'TVK Spiele 25-26 Stand 10.09.25'!D47</f>
        <v>45990.666666666664</v>
      </c>
      <c r="O47" s="31" t="str">
        <f xml:space="preserve"> "Spielnr. "&amp;'TVK Spiele 25-26 Stand 10.09.25'!A47&amp;" - KG: "&amp;'TVK Spiele 25-26 Stand 10.09.25'!J47</f>
        <v>Spielnr. 20 - KG: TVK U14w</v>
      </c>
      <c r="P47" s="26" t="str">
        <f>"Persönlich;TVK Basketball;TVK Basketball Spiele;"&amp;'TVK Spiele 25-26 Stand 10.09.25'!E47</f>
        <v>Persönlich;TVK Basketball;TVK Basketball Spiele;TVK II</v>
      </c>
      <c r="Q47" s="26" t="str">
        <f>'TVK Spiele 25-26 Stand 10.09.25'!H47&amp;""</f>
        <v>Regionale Schule</v>
      </c>
      <c r="R47" s="26" t="s">
        <v>109</v>
      </c>
      <c r="S47" s="31" t="b">
        <f>TRUE()</f>
        <v>1</v>
      </c>
      <c r="U47" s="26" t="s">
        <v>110</v>
      </c>
      <c r="V47">
        <v>3</v>
      </c>
    </row>
    <row r="48" spans="1:22" x14ac:dyDescent="0.2">
      <c r="A48" t="str">
        <f>'TVK Spiele 25-26 Stand 10.09.25'!F48&amp;" - "&amp;'TVK Spiele 25-26 Stand 10.09.25'!G48</f>
        <v>TVK Damen - TV Clausen</v>
      </c>
      <c r="B48" s="30">
        <f>'TVK Spiele 25-26 Stand 10.09.25'!D48</f>
        <v>45990.75</v>
      </c>
      <c r="C48" s="28">
        <f>'TVK Spiele 25-26 Stand 10.09.25'!D48</f>
        <v>45990.75</v>
      </c>
      <c r="D48" s="30">
        <f>'TVK Spiele 25-26 Stand 10.09.25'!D48</f>
        <v>45990.75</v>
      </c>
      <c r="E48" s="28">
        <f t="shared" si="1"/>
        <v>45990.8125</v>
      </c>
      <c r="F48" s="31" t="b">
        <f>FALSE()</f>
        <v>0</v>
      </c>
      <c r="G48" s="31" t="b">
        <f>FALSE()</f>
        <v>0</v>
      </c>
      <c r="H48" s="30">
        <f>'TVK Spiele 25-26 Stand 10.09.25'!D48</f>
        <v>45990.75</v>
      </c>
      <c r="O48" s="31" t="str">
        <f xml:space="preserve"> "Spielnr. "&amp;'TVK Spiele 25-26 Stand 10.09.25'!A48&amp;" - KG: "&amp;'TVK Spiele 25-26 Stand 10.09.25'!J48</f>
        <v>Spielnr. 14 - KG: TVK I</v>
      </c>
      <c r="P48" s="26" t="str">
        <f>"Persönlich;TVK Basketball;TVK Basketball Spiele;"&amp;'TVK Spiele 25-26 Stand 10.09.25'!E48</f>
        <v>Persönlich;TVK Basketball;TVK Basketball Spiele;TVK Damen</v>
      </c>
      <c r="Q48" s="26" t="str">
        <f>'TVK Spiele 25-26 Stand 10.09.25'!H48&amp;""</f>
        <v>Regionale Schule</v>
      </c>
      <c r="R48" s="26" t="s">
        <v>109</v>
      </c>
      <c r="S48" s="31" t="b">
        <f>TRUE()</f>
        <v>1</v>
      </c>
      <c r="U48" s="26" t="s">
        <v>110</v>
      </c>
      <c r="V48">
        <v>3</v>
      </c>
    </row>
    <row r="49" spans="1:22" x14ac:dyDescent="0.2">
      <c r="A49" t="str">
        <f>'TVK Spiele 25-26 Stand 10.09.25'!F49&amp;" - "&amp;'TVK Spiele 25-26 Stand 10.09.25'!G49</f>
        <v>TVK I - TSG Heidesheim 2</v>
      </c>
      <c r="B49" s="30">
        <f>'TVK Spiele 25-26 Stand 10.09.25'!D49</f>
        <v>45990.833333333336</v>
      </c>
      <c r="C49" s="28">
        <f>'TVK Spiele 25-26 Stand 10.09.25'!D49</f>
        <v>45990.833333333336</v>
      </c>
      <c r="D49" s="30">
        <f>'TVK Spiele 25-26 Stand 10.09.25'!D49</f>
        <v>45990.833333333336</v>
      </c>
      <c r="E49" s="28">
        <f t="shared" si="1"/>
        <v>45990.895833333336</v>
      </c>
      <c r="F49" s="31" t="b">
        <f>FALSE()</f>
        <v>0</v>
      </c>
      <c r="G49" s="31" t="b">
        <f>FALSE()</f>
        <v>0</v>
      </c>
      <c r="H49" s="30">
        <f>'TVK Spiele 25-26 Stand 10.09.25'!D49</f>
        <v>45990.833333333336</v>
      </c>
      <c r="O49" s="31" t="str">
        <f xml:space="preserve"> "Spielnr. "&amp;'TVK Spiele 25-26 Stand 10.09.25'!A49&amp;" - KG: "&amp;'TVK Spiele 25-26 Stand 10.09.25'!J49</f>
        <v>Spielnr. 35 - KG: TVK Damen</v>
      </c>
      <c r="P49" s="26" t="str">
        <f>"Persönlich;TVK Basketball;TVK Basketball Spiele;"&amp;'TVK Spiele 25-26 Stand 10.09.25'!E49</f>
        <v>Persönlich;TVK Basketball;TVK Basketball Spiele;TVK I</v>
      </c>
      <c r="Q49" s="26" t="str">
        <f>'TVK Spiele 25-26 Stand 10.09.25'!H49&amp;""</f>
        <v>Regionale Schule</v>
      </c>
      <c r="R49" s="26" t="s">
        <v>109</v>
      </c>
      <c r="S49" s="31" t="b">
        <f>TRUE()</f>
        <v>1</v>
      </c>
      <c r="U49" s="26" t="s">
        <v>110</v>
      </c>
      <c r="V49">
        <v>3</v>
      </c>
    </row>
    <row r="50" spans="1:22" x14ac:dyDescent="0.2">
      <c r="A50" t="str">
        <f>'TVK Spiele 25-26 Stand 10.09.25'!F50&amp;" - "&amp;'TVK Spiele 25-26 Stand 10.09.25'!G50</f>
        <v>TVK U12mix2 - TSG Maxdorf 2</v>
      </c>
      <c r="B50" s="30">
        <f>'TVK Spiele 25-26 Stand 10.09.25'!D50</f>
        <v>45991.5</v>
      </c>
      <c r="C50" s="28">
        <f>'TVK Spiele 25-26 Stand 10.09.25'!D50</f>
        <v>45991.5</v>
      </c>
      <c r="D50" s="30">
        <f>'TVK Spiele 25-26 Stand 10.09.25'!D50</f>
        <v>45991.5</v>
      </c>
      <c r="E50" s="28">
        <f t="shared" si="1"/>
        <v>45991.5625</v>
      </c>
      <c r="F50" s="31" t="b">
        <f>FALSE()</f>
        <v>0</v>
      </c>
      <c r="G50" s="31" t="b">
        <f>FALSE()</f>
        <v>0</v>
      </c>
      <c r="H50" s="30">
        <f>'TVK Spiele 25-26 Stand 10.09.25'!D50</f>
        <v>45991.5</v>
      </c>
      <c r="O50" s="31" t="str">
        <f xml:space="preserve"> "Spielnr. "&amp;'TVK Spiele 25-26 Stand 10.09.25'!A50&amp;" - KG: "&amp;'TVK Spiele 25-26 Stand 10.09.25'!J50</f>
        <v>Spielnr. 43 - KG: TVK U12mix1</v>
      </c>
      <c r="P50" s="26" t="str">
        <f>"Persönlich;TVK Basketball;TVK Basketball Spiele;"&amp;'TVK Spiele 25-26 Stand 10.09.25'!E50</f>
        <v>Persönlich;TVK Basketball;TVK Basketball Spiele;TVK U12mix2</v>
      </c>
      <c r="Q50" s="26" t="str">
        <f>'TVK Spiele 25-26 Stand 10.09.25'!H50&amp;""</f>
        <v>Regionale Schule</v>
      </c>
      <c r="R50" s="26" t="s">
        <v>109</v>
      </c>
      <c r="S50" s="31" t="b">
        <f>TRUE()</f>
        <v>1</v>
      </c>
      <c r="U50" s="26" t="s">
        <v>110</v>
      </c>
      <c r="V50">
        <v>3</v>
      </c>
    </row>
    <row r="51" spans="1:22" x14ac:dyDescent="0.2">
      <c r="A51" t="str">
        <f>'TVK Spiele 25-26 Stand 10.09.25'!F51&amp;" - "&amp;'TVK Spiele 25-26 Stand 10.09.25'!G51</f>
        <v>TVK U14w - TSG Maxdorf</v>
      </c>
      <c r="B51" s="30">
        <f>'TVK Spiele 25-26 Stand 10.09.25'!D51</f>
        <v>45991.583333333336</v>
      </c>
      <c r="C51" s="28">
        <f>'TVK Spiele 25-26 Stand 10.09.25'!D51</f>
        <v>45991.583333333336</v>
      </c>
      <c r="D51" s="30">
        <f>'TVK Spiele 25-26 Stand 10.09.25'!D51</f>
        <v>45991.583333333336</v>
      </c>
      <c r="E51" s="28">
        <f t="shared" si="1"/>
        <v>45991.645833333336</v>
      </c>
      <c r="F51" s="31" t="b">
        <f>FALSE()</f>
        <v>0</v>
      </c>
      <c r="G51" s="31" t="b">
        <f>FALSE()</f>
        <v>0</v>
      </c>
      <c r="H51" s="30">
        <f>'TVK Spiele 25-26 Stand 10.09.25'!D51</f>
        <v>45991.583333333336</v>
      </c>
      <c r="O51" s="31" t="str">
        <f xml:space="preserve"> "Spielnr. "&amp;'TVK Spiele 25-26 Stand 10.09.25'!A51&amp;" - KG: "&amp;'TVK Spiele 25-26 Stand 10.09.25'!J51</f>
        <v>Spielnr. 43 - KG: TVK U14m</v>
      </c>
      <c r="P51" s="26" t="str">
        <f>"Persönlich;TVK Basketball;TVK Basketball Spiele;"&amp;'TVK Spiele 25-26 Stand 10.09.25'!E51</f>
        <v>Persönlich;TVK Basketball;TVK Basketball Spiele;TVK U14w</v>
      </c>
      <c r="Q51" s="26" t="str">
        <f>'TVK Spiele 25-26 Stand 10.09.25'!H51&amp;""</f>
        <v>Regionale Schule</v>
      </c>
      <c r="R51" s="26" t="s">
        <v>109</v>
      </c>
      <c r="S51" s="31" t="b">
        <f>TRUE()</f>
        <v>1</v>
      </c>
      <c r="U51" s="26" t="s">
        <v>110</v>
      </c>
      <c r="V51">
        <v>3</v>
      </c>
    </row>
    <row r="52" spans="1:22" x14ac:dyDescent="0.2">
      <c r="A52" t="str">
        <f>'TVK Spiele 25-26 Stand 10.09.25'!F52&amp;" - "&amp;'TVK Spiele 25-26 Stand 10.09.25'!G52</f>
        <v>TVK U14m - TSG Maxdorf</v>
      </c>
      <c r="B52" s="30">
        <f>'TVK Spiele 25-26 Stand 10.09.25'!D52</f>
        <v>45991.666666666664</v>
      </c>
      <c r="C52" s="28">
        <f>'TVK Spiele 25-26 Stand 10.09.25'!D52</f>
        <v>45991.666666666664</v>
      </c>
      <c r="D52" s="30">
        <f>'TVK Spiele 25-26 Stand 10.09.25'!D52</f>
        <v>45991.666666666664</v>
      </c>
      <c r="E52" s="28">
        <f t="shared" si="1"/>
        <v>45991.729166666664</v>
      </c>
      <c r="F52" s="31" t="b">
        <f>FALSE()</f>
        <v>0</v>
      </c>
      <c r="G52" s="31" t="b">
        <f>FALSE()</f>
        <v>0</v>
      </c>
      <c r="H52" s="30">
        <f>'TVK Spiele 25-26 Stand 10.09.25'!D52</f>
        <v>45991.666666666664</v>
      </c>
      <c r="O52" s="31" t="str">
        <f xml:space="preserve"> "Spielnr. "&amp;'TVK Spiele 25-26 Stand 10.09.25'!A52&amp;" - KG: "&amp;'TVK Spiele 25-26 Stand 10.09.25'!J52</f>
        <v>Spielnr. 43 - KG: TVK U14w</v>
      </c>
      <c r="P52" s="26" t="str">
        <f>"Persönlich;TVK Basketball;TVK Basketball Spiele;"&amp;'TVK Spiele 25-26 Stand 10.09.25'!E52</f>
        <v>Persönlich;TVK Basketball;TVK Basketball Spiele;TVK U14m</v>
      </c>
      <c r="Q52" s="26" t="str">
        <f>'TVK Spiele 25-26 Stand 10.09.25'!H52&amp;""</f>
        <v>Regionale Schule</v>
      </c>
      <c r="R52" s="26" t="s">
        <v>109</v>
      </c>
      <c r="S52" s="31" t="b">
        <f>TRUE()</f>
        <v>1</v>
      </c>
      <c r="U52" s="26" t="s">
        <v>110</v>
      </c>
      <c r="V52">
        <v>3</v>
      </c>
    </row>
    <row r="53" spans="1:22" x14ac:dyDescent="0.2">
      <c r="A53" t="str">
        <f>'TVK Spiele 25-26 Stand 10.09.25'!F53&amp;" - "&amp;'TVK Spiele 25-26 Stand 10.09.25'!G53</f>
        <v>TVK Damen - SG TSG Deidesheim/NW-Haardt</v>
      </c>
      <c r="B53" s="30">
        <f>'TVK Spiele 25-26 Stand 10.09.25'!D53</f>
        <v>45997.5</v>
      </c>
      <c r="C53" s="28">
        <f>'TVK Spiele 25-26 Stand 10.09.25'!D53</f>
        <v>45997.5</v>
      </c>
      <c r="D53" s="30">
        <f>'TVK Spiele 25-26 Stand 10.09.25'!D53</f>
        <v>45997.5</v>
      </c>
      <c r="E53" s="28">
        <f t="shared" si="1"/>
        <v>45997.5625</v>
      </c>
      <c r="F53" s="31" t="b">
        <f>FALSE()</f>
        <v>0</v>
      </c>
      <c r="G53" s="31" t="b">
        <f>FALSE()</f>
        <v>0</v>
      </c>
      <c r="H53" s="30">
        <f>'TVK Spiele 25-26 Stand 10.09.25'!D53</f>
        <v>45997.5</v>
      </c>
      <c r="O53" s="31" t="str">
        <f xml:space="preserve"> "Spielnr. "&amp;'TVK Spiele 25-26 Stand 10.09.25'!A53&amp;" - KG: "&amp;'TVK Spiele 25-26 Stand 10.09.25'!J53</f>
        <v>Spielnr. 7 - KG: TVK I</v>
      </c>
      <c r="P53" s="26" t="str">
        <f>"Persönlich;TVK Basketball;TVK Basketball Spiele;"&amp;'TVK Spiele 25-26 Stand 10.09.25'!E53</f>
        <v>Persönlich;TVK Basketball;TVK Basketball Spiele;TVK Damen</v>
      </c>
      <c r="Q53" s="26" t="str">
        <f>'TVK Spiele 25-26 Stand 10.09.25'!H53&amp;""</f>
        <v>Regionale Schule</v>
      </c>
      <c r="R53" s="26" t="s">
        <v>109</v>
      </c>
      <c r="S53" s="31" t="b">
        <f>TRUE()</f>
        <v>1</v>
      </c>
      <c r="U53" s="26" t="s">
        <v>110</v>
      </c>
      <c r="V53">
        <v>3</v>
      </c>
    </row>
    <row r="54" spans="1:22" x14ac:dyDescent="0.2">
      <c r="A54" t="str">
        <f>'TVK Spiele 25-26 Stand 10.09.25'!F54&amp;" - "&amp;'TVK Spiele 25-26 Stand 10.09.25'!G54</f>
        <v>TVK U18m - VT Zweibrücken</v>
      </c>
      <c r="B54" s="30">
        <f>'TVK Spiele 25-26 Stand 10.09.25'!D54</f>
        <v>45997.583333333336</v>
      </c>
      <c r="C54" s="28">
        <f>'TVK Spiele 25-26 Stand 10.09.25'!D54</f>
        <v>45997.583333333336</v>
      </c>
      <c r="D54" s="30">
        <f>'TVK Spiele 25-26 Stand 10.09.25'!D54</f>
        <v>45997.583333333336</v>
      </c>
      <c r="E54" s="28">
        <f t="shared" si="1"/>
        <v>45997.645833333336</v>
      </c>
      <c r="F54" s="31" t="b">
        <f>FALSE()</f>
        <v>0</v>
      </c>
      <c r="G54" s="31" t="b">
        <f>FALSE()</f>
        <v>0</v>
      </c>
      <c r="H54" s="30">
        <f>'TVK Spiele 25-26 Stand 10.09.25'!D54</f>
        <v>45997.583333333336</v>
      </c>
      <c r="O54" s="31" t="str">
        <f xml:space="preserve"> "Spielnr. "&amp;'TVK Spiele 25-26 Stand 10.09.25'!A54&amp;" - KG: "&amp;'TVK Spiele 25-26 Stand 10.09.25'!J54</f>
        <v>Spielnr. 47 - KG: TVK II</v>
      </c>
      <c r="P54" s="26" t="str">
        <f>"Persönlich;TVK Basketball;TVK Basketball Spiele;"&amp;'TVK Spiele 25-26 Stand 10.09.25'!E54</f>
        <v>Persönlich;TVK Basketball;TVK Basketball Spiele;TVK U18m</v>
      </c>
      <c r="Q54" s="26" t="str">
        <f>'TVK Spiele 25-26 Stand 10.09.25'!H54&amp;""</f>
        <v>Regionale Schule</v>
      </c>
      <c r="R54" s="26" t="s">
        <v>109</v>
      </c>
      <c r="S54" s="31" t="b">
        <f>TRUE()</f>
        <v>1</v>
      </c>
      <c r="U54" s="26" t="s">
        <v>110</v>
      </c>
      <c r="V54">
        <v>3</v>
      </c>
    </row>
    <row r="55" spans="1:22" x14ac:dyDescent="0.2">
      <c r="A55" t="str">
        <f>'TVK Spiele 25-26 Stand 10.09.25'!F55&amp;" - "&amp;'TVK Spiele 25-26 Stand 10.09.25'!G55</f>
        <v>TVK II - VT Zweibrücken 2</v>
      </c>
      <c r="B55" s="30">
        <f>'TVK Spiele 25-26 Stand 10.09.25'!D55</f>
        <v>45997.666666666664</v>
      </c>
      <c r="C55" s="28">
        <f>'TVK Spiele 25-26 Stand 10.09.25'!D55</f>
        <v>45997.666666666664</v>
      </c>
      <c r="D55" s="30">
        <f>'TVK Spiele 25-26 Stand 10.09.25'!D55</f>
        <v>45997.666666666664</v>
      </c>
      <c r="E55" s="28">
        <f t="shared" si="1"/>
        <v>45997.729166666664</v>
      </c>
      <c r="F55" s="31" t="b">
        <f>FALSE()</f>
        <v>0</v>
      </c>
      <c r="G55" s="31" t="b">
        <f>FALSE()</f>
        <v>0</v>
      </c>
      <c r="H55" s="30">
        <f>'TVK Spiele 25-26 Stand 10.09.25'!D55</f>
        <v>45997.666666666664</v>
      </c>
      <c r="O55" s="31" t="str">
        <f xml:space="preserve"> "Spielnr. "&amp;'TVK Spiele 25-26 Stand 10.09.25'!A55&amp;" - KG: "&amp;'TVK Spiele 25-26 Stand 10.09.25'!J55</f>
        <v>Spielnr. 22 - KG: TVK U18m</v>
      </c>
      <c r="P55" s="26" t="str">
        <f>"Persönlich;TVK Basketball;TVK Basketball Spiele;"&amp;'TVK Spiele 25-26 Stand 10.09.25'!E55</f>
        <v>Persönlich;TVK Basketball;TVK Basketball Spiele;TVK II</v>
      </c>
      <c r="Q55" s="26" t="str">
        <f>'TVK Spiele 25-26 Stand 10.09.25'!H55&amp;""</f>
        <v>Regionale Schule</v>
      </c>
      <c r="R55" s="26" t="s">
        <v>109</v>
      </c>
      <c r="S55" s="31" t="b">
        <f>TRUE()</f>
        <v>1</v>
      </c>
      <c r="U55" s="26" t="s">
        <v>110</v>
      </c>
      <c r="V55">
        <v>3</v>
      </c>
    </row>
    <row r="56" spans="1:22" x14ac:dyDescent="0.2">
      <c r="A56" t="str">
        <f>'TVK Spiele 25-26 Stand 10.09.25'!F56&amp;" - "&amp;'TVK Spiele 25-26 Stand 10.09.25'!G56</f>
        <v>TVK I - SC Lerchenberg</v>
      </c>
      <c r="B56" s="30">
        <f>'TVK Spiele 25-26 Stand 10.09.25'!D56</f>
        <v>45997.75</v>
      </c>
      <c r="C56" s="28">
        <f>'TVK Spiele 25-26 Stand 10.09.25'!D56</f>
        <v>45997.75</v>
      </c>
      <c r="D56" s="30">
        <f>'TVK Spiele 25-26 Stand 10.09.25'!D56</f>
        <v>45997.75</v>
      </c>
      <c r="E56" s="28">
        <f t="shared" si="1"/>
        <v>45997.8125</v>
      </c>
      <c r="F56" s="31" t="b">
        <f>FALSE()</f>
        <v>0</v>
      </c>
      <c r="G56" s="31" t="b">
        <f>FALSE()</f>
        <v>0</v>
      </c>
      <c r="H56" s="30">
        <f>'TVK Spiele 25-26 Stand 10.09.25'!D56</f>
        <v>45997.75</v>
      </c>
      <c r="O56" s="31" t="str">
        <f xml:space="preserve"> "Spielnr. "&amp;'TVK Spiele 25-26 Stand 10.09.25'!A56&amp;" - KG: "&amp;'TVK Spiele 25-26 Stand 10.09.25'!J56</f>
        <v>Spielnr. 37 - KG: TVK Damen</v>
      </c>
      <c r="P56" s="26" t="str">
        <f>"Persönlich;TVK Basketball;TVK Basketball Spiele;"&amp;'TVK Spiele 25-26 Stand 10.09.25'!E56</f>
        <v>Persönlich;TVK Basketball;TVK Basketball Spiele;TVK I</v>
      </c>
      <c r="Q56" s="26" t="str">
        <f>'TVK Spiele 25-26 Stand 10.09.25'!H56&amp;""</f>
        <v>Regionale Schule</v>
      </c>
      <c r="R56" s="26" t="s">
        <v>109</v>
      </c>
      <c r="S56" s="31" t="b">
        <f>TRUE()</f>
        <v>1</v>
      </c>
      <c r="U56" s="26" t="s">
        <v>110</v>
      </c>
      <c r="V56">
        <v>3</v>
      </c>
    </row>
    <row r="57" spans="1:22" x14ac:dyDescent="0.2">
      <c r="A57" t="str">
        <f>'TVK Spiele 25-26 Stand 10.09.25'!F57&amp;" - "&amp;'TVK Spiele 25-26 Stand 10.09.25'!G57</f>
        <v>TVK U12mix2 - BBV Landau</v>
      </c>
      <c r="B57" s="30">
        <f>'TVK Spiele 25-26 Stand 10.09.25'!D57</f>
        <v>45998.416666666664</v>
      </c>
      <c r="C57" s="28">
        <f>'TVK Spiele 25-26 Stand 10.09.25'!D57</f>
        <v>45998.416666666664</v>
      </c>
      <c r="D57" s="30">
        <f>'TVK Spiele 25-26 Stand 10.09.25'!D57</f>
        <v>45998.416666666664</v>
      </c>
      <c r="E57" s="28">
        <f t="shared" si="1"/>
        <v>45998.479166666664</v>
      </c>
      <c r="F57" s="31" t="b">
        <f>FALSE()</f>
        <v>0</v>
      </c>
      <c r="G57" s="31" t="b">
        <f>FALSE()</f>
        <v>0</v>
      </c>
      <c r="H57" s="30">
        <f>'TVK Spiele 25-26 Stand 10.09.25'!D57</f>
        <v>45998.416666666664</v>
      </c>
      <c r="O57" s="31" t="str">
        <f xml:space="preserve"> "Spielnr. "&amp;'TVK Spiele 25-26 Stand 10.09.25'!A57&amp;" - KG: "&amp;'TVK Spiele 25-26 Stand 10.09.25'!J57</f>
        <v>Spielnr. 47 - KG: TVK U14w</v>
      </c>
      <c r="P57" s="26" t="str">
        <f>"Persönlich;TVK Basketball;TVK Basketball Spiele;"&amp;'TVK Spiele 25-26 Stand 10.09.25'!E57</f>
        <v>Persönlich;TVK Basketball;TVK Basketball Spiele;TVK U12mix2</v>
      </c>
      <c r="Q57" s="26" t="str">
        <f>'TVK Spiele 25-26 Stand 10.09.25'!H57&amp;""</f>
        <v>Regionale Schule</v>
      </c>
      <c r="R57" s="26" t="s">
        <v>109</v>
      </c>
      <c r="S57" s="31" t="b">
        <f>TRUE()</f>
        <v>1</v>
      </c>
      <c r="U57" s="26" t="s">
        <v>110</v>
      </c>
      <c r="V57">
        <v>3</v>
      </c>
    </row>
    <row r="58" spans="1:22" x14ac:dyDescent="0.2">
      <c r="A58" t="str">
        <f>'TVK Spiele 25-26 Stand 10.09.25'!F58&amp;" - "&amp;'TVK Spiele 25-26 Stand 10.09.25'!G58</f>
        <v>TVK U14w - BBV Landau</v>
      </c>
      <c r="B58" s="30">
        <f>'TVK Spiele 25-26 Stand 10.09.25'!D58</f>
        <v>45998.5</v>
      </c>
      <c r="C58" s="28">
        <f>'TVK Spiele 25-26 Stand 10.09.25'!D58</f>
        <v>45998.5</v>
      </c>
      <c r="D58" s="30">
        <f>'TVK Spiele 25-26 Stand 10.09.25'!D58</f>
        <v>45998.5</v>
      </c>
      <c r="E58" s="28">
        <f t="shared" si="1"/>
        <v>45998.5625</v>
      </c>
      <c r="F58" s="31" t="b">
        <f>FALSE()</f>
        <v>0</v>
      </c>
      <c r="G58" s="31" t="b">
        <f>FALSE()</f>
        <v>0</v>
      </c>
      <c r="H58" s="30">
        <f>'TVK Spiele 25-26 Stand 10.09.25'!D58</f>
        <v>45998.5</v>
      </c>
      <c r="O58" s="31" t="str">
        <f xml:space="preserve"> "Spielnr. "&amp;'TVK Spiele 25-26 Stand 10.09.25'!A58&amp;" - KG: "&amp;'TVK Spiele 25-26 Stand 10.09.25'!J58</f>
        <v>Spielnr. 47 - KG: TVK U12mix2</v>
      </c>
      <c r="P58" s="26" t="str">
        <f>"Persönlich;TVK Basketball;TVK Basketball Spiele;"&amp;'TVK Spiele 25-26 Stand 10.09.25'!E58</f>
        <v>Persönlich;TVK Basketball;TVK Basketball Spiele;TVK U14w</v>
      </c>
      <c r="Q58" s="26" t="str">
        <f>'TVK Spiele 25-26 Stand 10.09.25'!H58&amp;""</f>
        <v>Regionale Schule</v>
      </c>
      <c r="R58" s="26" t="s">
        <v>109</v>
      </c>
      <c r="S58" s="31" t="b">
        <f>TRUE()</f>
        <v>1</v>
      </c>
      <c r="U58" s="26" t="s">
        <v>110</v>
      </c>
      <c r="V58">
        <v>3</v>
      </c>
    </row>
    <row r="59" spans="1:22" x14ac:dyDescent="0.2">
      <c r="A59" t="str">
        <f>'TVK Spiele 25-26 Stand 10.09.25'!F59&amp;" - "&amp;'TVK Spiele 25-26 Stand 10.09.25'!G59</f>
        <v>TVK U14m - VT Zweibrücken</v>
      </c>
      <c r="B59" s="30">
        <f>'TVK Spiele 25-26 Stand 10.09.25'!D59</f>
        <v>45998.583333333336</v>
      </c>
      <c r="C59" s="28">
        <f>'TVK Spiele 25-26 Stand 10.09.25'!D59</f>
        <v>45998.583333333336</v>
      </c>
      <c r="D59" s="30">
        <f>'TVK Spiele 25-26 Stand 10.09.25'!D59</f>
        <v>45998.583333333336</v>
      </c>
      <c r="E59" s="28">
        <f t="shared" si="1"/>
        <v>45998.645833333336</v>
      </c>
      <c r="F59" s="31" t="b">
        <f>FALSE()</f>
        <v>0</v>
      </c>
      <c r="G59" s="31" t="b">
        <f>FALSE()</f>
        <v>0</v>
      </c>
      <c r="H59" s="30">
        <f>'TVK Spiele 25-26 Stand 10.09.25'!D59</f>
        <v>45998.583333333336</v>
      </c>
      <c r="O59" s="31" t="str">
        <f xml:space="preserve"> "Spielnr. "&amp;'TVK Spiele 25-26 Stand 10.09.25'!A59&amp;" - KG: "&amp;'TVK Spiele 25-26 Stand 10.09.25'!J59</f>
        <v>Spielnr. 47 - KG: TVK U16m</v>
      </c>
      <c r="P59" s="26" t="str">
        <f>"Persönlich;TVK Basketball;TVK Basketball Spiele;"&amp;'TVK Spiele 25-26 Stand 10.09.25'!E59</f>
        <v>Persönlich;TVK Basketball;TVK Basketball Spiele;TVK U14m</v>
      </c>
      <c r="Q59" s="26" t="str">
        <f>'TVK Spiele 25-26 Stand 10.09.25'!H59&amp;""</f>
        <v>Regionale Schule</v>
      </c>
      <c r="R59" s="26" t="s">
        <v>109</v>
      </c>
      <c r="S59" s="31" t="b">
        <f>TRUE()</f>
        <v>1</v>
      </c>
      <c r="U59" s="26" t="s">
        <v>110</v>
      </c>
      <c r="V59">
        <v>3</v>
      </c>
    </row>
    <row r="60" spans="1:22" x14ac:dyDescent="0.2">
      <c r="A60" t="str">
        <f>'TVK Spiele 25-26 Stand 10.09.25'!F60&amp;" - "&amp;'TVK Spiele 25-26 Stand 10.09.25'!G60</f>
        <v>TVK U16m - VT Zweibrücken</v>
      </c>
      <c r="B60" s="30">
        <f>'TVK Spiele 25-26 Stand 10.09.25'!D60</f>
        <v>45998.666666666664</v>
      </c>
      <c r="C60" s="28">
        <f>'TVK Spiele 25-26 Stand 10.09.25'!D60</f>
        <v>45998.666666666664</v>
      </c>
      <c r="D60" s="30">
        <f>'TVK Spiele 25-26 Stand 10.09.25'!D60</f>
        <v>45998.666666666664</v>
      </c>
      <c r="E60" s="28">
        <f t="shared" si="1"/>
        <v>45998.729166666664</v>
      </c>
      <c r="F60" s="31" t="b">
        <f>FALSE()</f>
        <v>0</v>
      </c>
      <c r="G60" s="31" t="b">
        <f>FALSE()</f>
        <v>0</v>
      </c>
      <c r="H60" s="30">
        <f>'TVK Spiele 25-26 Stand 10.09.25'!D60</f>
        <v>45998.666666666664</v>
      </c>
      <c r="O60" s="31" t="str">
        <f xml:space="preserve"> "Spielnr. "&amp;'TVK Spiele 25-26 Stand 10.09.25'!A60&amp;" - KG: "&amp;'TVK Spiele 25-26 Stand 10.09.25'!J60</f>
        <v>Spielnr. 47 - KG: TVK U14m</v>
      </c>
      <c r="P60" s="26" t="str">
        <f>"Persönlich;TVK Basketball;TVK Basketball Spiele;"&amp;'TVK Spiele 25-26 Stand 10.09.25'!E60</f>
        <v>Persönlich;TVK Basketball;TVK Basketball Spiele;TVK U16m</v>
      </c>
      <c r="Q60" s="26" t="str">
        <f>'TVK Spiele 25-26 Stand 10.09.25'!H60&amp;""</f>
        <v>Regionale Schule</v>
      </c>
      <c r="R60" s="26" t="s">
        <v>109</v>
      </c>
      <c r="S60" s="31" t="b">
        <f>TRUE()</f>
        <v>1</v>
      </c>
      <c r="U60" s="26" t="s">
        <v>110</v>
      </c>
      <c r="V60">
        <v>3</v>
      </c>
    </row>
    <row r="61" spans="1:22" x14ac:dyDescent="0.2">
      <c r="A61" t="str">
        <f>'TVK Spiele 25-26 Stand 10.09.25'!F61&amp;" - "&amp;'TVK Spiele 25-26 Stand 10.09.25'!G61</f>
        <v>TV Bad Bergzabern - TVK U12mix2</v>
      </c>
      <c r="B61" s="30">
        <f>'TVK Spiele 25-26 Stand 10.09.25'!D61</f>
        <v>46039.583333333336</v>
      </c>
      <c r="C61" s="28">
        <f>'TVK Spiele 25-26 Stand 10.09.25'!D61</f>
        <v>46039.583333333336</v>
      </c>
      <c r="D61" s="30">
        <f>'TVK Spiele 25-26 Stand 10.09.25'!D61</f>
        <v>46039.583333333336</v>
      </c>
      <c r="E61" s="28">
        <f t="shared" si="1"/>
        <v>46039.645833333336</v>
      </c>
      <c r="F61" s="31" t="b">
        <f>FALSE()</f>
        <v>0</v>
      </c>
      <c r="G61" s="31" t="b">
        <f>FALSE()</f>
        <v>0</v>
      </c>
      <c r="H61" s="30">
        <f>'TVK Spiele 25-26 Stand 10.09.25'!D61</f>
        <v>46039.583333333336</v>
      </c>
      <c r="O61" s="31" t="str">
        <f xml:space="preserve"> "Spielnr. "&amp;'TVK Spiele 25-26 Stand 10.09.25'!A61&amp;" - KG: "&amp;'TVK Spiele 25-26 Stand 10.09.25'!J61</f>
        <v xml:space="preserve">Spielnr. 53 - KG: </v>
      </c>
      <c r="P61" s="26" t="str">
        <f>"Persönlich;TVK Basketball;TVK Basketball Spiele;"&amp;'TVK Spiele 25-26 Stand 10.09.25'!E61</f>
        <v>Persönlich;TVK Basketball;TVK Basketball Spiele;TVK U12mix2</v>
      </c>
      <c r="Q61" s="26" t="str">
        <f>'TVK Spiele 25-26 Stand 10.09.25'!H61&amp;""</f>
        <v>Verbandsgemeindehalle</v>
      </c>
      <c r="R61" s="26" t="s">
        <v>109</v>
      </c>
      <c r="S61" s="31" t="b">
        <f>TRUE()</f>
        <v>1</v>
      </c>
      <c r="U61" s="26" t="s">
        <v>110</v>
      </c>
      <c r="V61">
        <v>3</v>
      </c>
    </row>
    <row r="62" spans="1:22" x14ac:dyDescent="0.2">
      <c r="A62" t="str">
        <f>'TVK Spiele 25-26 Stand 10.09.25'!F62&amp;" - "&amp;'TVK Spiele 25-26 Stand 10.09.25'!G62</f>
        <v>SG Towers Speyer/Schifferstadt 2 - TVK II</v>
      </c>
      <c r="B62" s="30">
        <f>'TVK Spiele 25-26 Stand 10.09.25'!D62</f>
        <v>46040.541666666664</v>
      </c>
      <c r="C62" s="28">
        <f>'TVK Spiele 25-26 Stand 10.09.25'!D62</f>
        <v>46040.541666666664</v>
      </c>
      <c r="D62" s="30">
        <f>'TVK Spiele 25-26 Stand 10.09.25'!D62</f>
        <v>46040.541666666664</v>
      </c>
      <c r="E62" s="28">
        <f t="shared" si="1"/>
        <v>46040.604166666664</v>
      </c>
      <c r="F62" s="31" t="b">
        <f>FALSE()</f>
        <v>0</v>
      </c>
      <c r="G62" s="31" t="b">
        <f>FALSE()</f>
        <v>0</v>
      </c>
      <c r="H62" s="30">
        <f>'TVK Spiele 25-26 Stand 10.09.25'!D62</f>
        <v>46040.541666666664</v>
      </c>
      <c r="O62" s="31" t="str">
        <f xml:space="preserve"> "Spielnr. "&amp;'TVK Spiele 25-26 Stand 10.09.25'!A62&amp;" - KG: "&amp;'TVK Spiele 25-26 Stand 10.09.25'!J62</f>
        <v xml:space="preserve">Spielnr. 26 - KG: </v>
      </c>
      <c r="P62" s="26" t="str">
        <f>"Persönlich;TVK Basketball;TVK Basketball Spiele;"&amp;'TVK Spiele 25-26 Stand 10.09.25'!E62</f>
        <v>Persönlich;TVK Basketball;TVK Basketball Spiele;TVK II</v>
      </c>
      <c r="Q62" s="26" t="str">
        <f>'TVK Spiele 25-26 Stand 10.09.25'!H62&amp;""</f>
        <v>Friedrich-Magn.-Schwerd Gym.</v>
      </c>
      <c r="R62" s="26" t="s">
        <v>109</v>
      </c>
      <c r="S62" s="31" t="b">
        <f>TRUE()</f>
        <v>1</v>
      </c>
      <c r="U62" s="26" t="s">
        <v>110</v>
      </c>
      <c r="V62">
        <v>3</v>
      </c>
    </row>
    <row r="63" spans="1:22" x14ac:dyDescent="0.2">
      <c r="A63" t="str">
        <f>'TVK Spiele 25-26 Stand 10.09.25'!F63&amp;" - "&amp;'TVK Spiele 25-26 Stand 10.09.25'!G63</f>
        <v>SG Towers Speyer/Schifferstadt - TVK I</v>
      </c>
      <c r="B63" s="30">
        <f>'TVK Spiele 25-26 Stand 10.09.25'!D63</f>
        <v>46040.75</v>
      </c>
      <c r="C63" s="28">
        <f>'TVK Spiele 25-26 Stand 10.09.25'!D63</f>
        <v>46040.75</v>
      </c>
      <c r="D63" s="30">
        <f>'TVK Spiele 25-26 Stand 10.09.25'!D63</f>
        <v>46040.75</v>
      </c>
      <c r="E63" s="28">
        <f t="shared" si="1"/>
        <v>46040.8125</v>
      </c>
      <c r="F63" s="31" t="b">
        <f>FALSE()</f>
        <v>0</v>
      </c>
      <c r="G63" s="31" t="b">
        <f>FALSE()</f>
        <v>0</v>
      </c>
      <c r="H63" s="30">
        <f>'TVK Spiele 25-26 Stand 10.09.25'!D63</f>
        <v>46040.75</v>
      </c>
      <c r="O63" s="31" t="str">
        <f xml:space="preserve"> "Spielnr. "&amp;'TVK Spiele 25-26 Stand 10.09.25'!A63&amp;" - KG: "&amp;'TVK Spiele 25-26 Stand 10.09.25'!J63</f>
        <v xml:space="preserve">Spielnr. 43 - KG: </v>
      </c>
      <c r="P63" s="26" t="str">
        <f>"Persönlich;TVK Basketball;TVK Basketball Spiele;"&amp;'TVK Spiele 25-26 Stand 10.09.25'!E63</f>
        <v>Persönlich;TVK Basketball;TVK Basketball Spiele;TVK I</v>
      </c>
      <c r="Q63" s="26" t="str">
        <f>'TVK Spiele 25-26 Stand 10.09.25'!H63&amp;""</f>
        <v>Friedrich-Magn.-Schwerd Gym.</v>
      </c>
      <c r="R63" s="26" t="s">
        <v>109</v>
      </c>
      <c r="S63" s="31" t="b">
        <f>TRUE()</f>
        <v>1</v>
      </c>
      <c r="U63" s="26" t="s">
        <v>110</v>
      </c>
      <c r="V63">
        <v>3</v>
      </c>
    </row>
    <row r="64" spans="1:22" x14ac:dyDescent="0.2">
      <c r="A64" t="str">
        <f>'TVK Spiele 25-26 Stand 10.09.25'!F64&amp;" - "&amp;'TVK Spiele 25-26 Stand 10.09.25'!G64</f>
        <v>TG 1846 Worms - TVK Damen</v>
      </c>
      <c r="B64" s="30">
        <f>'TVK Spiele 25-26 Stand 10.09.25'!D64</f>
        <v>46040.75</v>
      </c>
      <c r="C64" s="28">
        <f>'TVK Spiele 25-26 Stand 10.09.25'!D64</f>
        <v>46040.75</v>
      </c>
      <c r="D64" s="30">
        <f>'TVK Spiele 25-26 Stand 10.09.25'!D64</f>
        <v>46040.75</v>
      </c>
      <c r="E64" s="28">
        <f t="shared" si="1"/>
        <v>46040.8125</v>
      </c>
      <c r="F64" s="31" t="b">
        <f>FALSE()</f>
        <v>0</v>
      </c>
      <c r="G64" s="31" t="b">
        <f>FALSE()</f>
        <v>0</v>
      </c>
      <c r="H64" s="30">
        <f>'TVK Spiele 25-26 Stand 10.09.25'!D64</f>
        <v>46040.75</v>
      </c>
      <c r="O64" s="31" t="str">
        <f xml:space="preserve"> "Spielnr. "&amp;'TVK Spiele 25-26 Stand 10.09.25'!A64&amp;" - KG: "&amp;'TVK Spiele 25-26 Stand 10.09.25'!J64</f>
        <v xml:space="preserve">Spielnr. 19 - KG: </v>
      </c>
      <c r="P64" s="26" t="str">
        <f>"Persönlich;TVK Basketball;TVK Basketball Spiele;"&amp;'TVK Spiele 25-26 Stand 10.09.25'!E64</f>
        <v>Persönlich;TVK Basketball;TVK Basketball Spiele;TVK Damen</v>
      </c>
      <c r="Q64" s="26" t="str">
        <f>'TVK Spiele 25-26 Stand 10.09.25'!H64&amp;""</f>
        <v>Nibelungenschule</v>
      </c>
      <c r="R64" s="26" t="s">
        <v>109</v>
      </c>
      <c r="S64" s="31" t="b">
        <f>TRUE()</f>
        <v>1</v>
      </c>
      <c r="U64" s="26" t="s">
        <v>110</v>
      </c>
      <c r="V64">
        <v>3</v>
      </c>
    </row>
    <row r="65" spans="1:22" x14ac:dyDescent="0.2">
      <c r="A65" t="str">
        <f>'TVK Spiele 25-26 Stand 10.09.25'!F65&amp;" - "&amp;'TVK Spiele 25-26 Stand 10.09.25'!G65</f>
        <v>TVK U14w - Kaiserslautern Thunderbolts e.V.</v>
      </c>
      <c r="B65" s="30">
        <f>'TVK Spiele 25-26 Stand 10.09.25'!D65</f>
        <v>46046</v>
      </c>
      <c r="C65" s="28">
        <f>'TVK Spiele 25-26 Stand 10.09.25'!D65</f>
        <v>46046</v>
      </c>
      <c r="D65" s="30">
        <f>'TVK Spiele 25-26 Stand 10.09.25'!D65</f>
        <v>46046</v>
      </c>
      <c r="E65" s="28">
        <f t="shared" ref="E65:E96" si="2">C65+TIME(1,30,0)</f>
        <v>46046.0625</v>
      </c>
      <c r="F65" s="31" t="b">
        <f>FALSE()</f>
        <v>0</v>
      </c>
      <c r="G65" s="31" t="b">
        <f>FALSE()</f>
        <v>0</v>
      </c>
      <c r="H65" s="30">
        <f>'TVK Spiele 25-26 Stand 10.09.25'!D65</f>
        <v>46046</v>
      </c>
      <c r="O65" s="31" t="str">
        <f xml:space="preserve"> "Spielnr. "&amp;'TVK Spiele 25-26 Stand 10.09.25'!A65&amp;" - KG: "&amp;'TVK Spiele 25-26 Stand 10.09.25'!J65</f>
        <v>Spielnr. 59 - KG: TVK U16m</v>
      </c>
      <c r="P65" s="26" t="str">
        <f>"Persönlich;TVK Basketball;TVK Basketball Spiele;"&amp;'TVK Spiele 25-26 Stand 10.09.25'!E65</f>
        <v>Persönlich;TVK Basketball;TVK Basketball Spiele;TVK U14w</v>
      </c>
      <c r="Q65" s="26" t="str">
        <f>'TVK Spiele 25-26 Stand 10.09.25'!H65&amp;""</f>
        <v>Regionale Schule</v>
      </c>
      <c r="R65" s="26" t="s">
        <v>109</v>
      </c>
      <c r="S65" s="31" t="b">
        <f>TRUE()</f>
        <v>1</v>
      </c>
      <c r="U65" s="26" t="s">
        <v>110</v>
      </c>
      <c r="V65">
        <v>3</v>
      </c>
    </row>
    <row r="66" spans="1:22" x14ac:dyDescent="0.2">
      <c r="A66" t="str">
        <f>'TVK Spiele 25-26 Stand 10.09.25'!F66&amp;" - "&amp;'TVK Spiele 25-26 Stand 10.09.25'!G66</f>
        <v>TVK U16m - Kaiserslautern Thunderbolts e.V. 2</v>
      </c>
      <c r="B66" s="30">
        <f>'TVK Spiele 25-26 Stand 10.09.25'!D66</f>
        <v>46046.5</v>
      </c>
      <c r="C66" s="28">
        <f>'TVK Spiele 25-26 Stand 10.09.25'!D66</f>
        <v>46046.5</v>
      </c>
      <c r="D66" s="30">
        <f>'TVK Spiele 25-26 Stand 10.09.25'!D66</f>
        <v>46046.5</v>
      </c>
      <c r="E66" s="28">
        <f t="shared" si="2"/>
        <v>46046.5625</v>
      </c>
      <c r="F66" s="31" t="b">
        <f>FALSE()</f>
        <v>0</v>
      </c>
      <c r="G66" s="31" t="b">
        <f>FALSE()</f>
        <v>0</v>
      </c>
      <c r="H66" s="30">
        <f>'TVK Spiele 25-26 Stand 10.09.25'!D66</f>
        <v>46046.5</v>
      </c>
      <c r="O66" s="31" t="str">
        <f xml:space="preserve"> "Spielnr. "&amp;'TVK Spiele 25-26 Stand 10.09.25'!A66&amp;" - KG: "&amp;'TVK Spiele 25-26 Stand 10.09.25'!J66</f>
        <v>Spielnr. 59 - KG: TVK U14m</v>
      </c>
      <c r="P66" s="26" t="str">
        <f>"Persönlich;TVK Basketball;TVK Basketball Spiele;"&amp;'TVK Spiele 25-26 Stand 10.09.25'!E66</f>
        <v>Persönlich;TVK Basketball;TVK Basketball Spiele;TVK U16m</v>
      </c>
      <c r="Q66" s="26" t="str">
        <f>'TVK Spiele 25-26 Stand 10.09.25'!H66&amp;""</f>
        <v>Regionale Schule</v>
      </c>
      <c r="R66" s="26" t="s">
        <v>109</v>
      </c>
      <c r="S66" s="31" t="b">
        <f>TRUE()</f>
        <v>1</v>
      </c>
      <c r="U66" s="26" t="s">
        <v>110</v>
      </c>
      <c r="V66">
        <v>3</v>
      </c>
    </row>
    <row r="67" spans="1:22" x14ac:dyDescent="0.2">
      <c r="A67" t="str">
        <f>'TVK Spiele 25-26 Stand 10.09.25'!F67&amp;" - "&amp;'TVK Spiele 25-26 Stand 10.09.25'!G67</f>
        <v>TVK U18m - TSG Maxdorf</v>
      </c>
      <c r="B67" s="30">
        <f>'TVK Spiele 25-26 Stand 10.09.25'!D67</f>
        <v>46046.583333333336</v>
      </c>
      <c r="C67" s="28">
        <f>'TVK Spiele 25-26 Stand 10.09.25'!D67</f>
        <v>46046.583333333336</v>
      </c>
      <c r="D67" s="30">
        <f>'TVK Spiele 25-26 Stand 10.09.25'!D67</f>
        <v>46046.583333333336</v>
      </c>
      <c r="E67" s="28">
        <f t="shared" si="2"/>
        <v>46046.645833333336</v>
      </c>
      <c r="F67" s="31" t="b">
        <f>FALSE()</f>
        <v>0</v>
      </c>
      <c r="G67" s="31" t="b">
        <f>FALSE()</f>
        <v>0</v>
      </c>
      <c r="H67" s="30">
        <f>'TVK Spiele 25-26 Stand 10.09.25'!D67</f>
        <v>46046.583333333336</v>
      </c>
      <c r="O67" s="31" t="str">
        <f xml:space="preserve"> "Spielnr. "&amp;'TVK Spiele 25-26 Stand 10.09.25'!A67&amp;" - KG: "&amp;'TVK Spiele 25-26 Stand 10.09.25'!J67</f>
        <v>Spielnr. 59 - KG: TVK II</v>
      </c>
      <c r="P67" s="26" t="str">
        <f>"Persönlich;TVK Basketball;TVK Basketball Spiele;"&amp;'TVK Spiele 25-26 Stand 10.09.25'!E67</f>
        <v>Persönlich;TVK Basketball;TVK Basketball Spiele;TVK U18m</v>
      </c>
      <c r="Q67" s="26" t="str">
        <f>'TVK Spiele 25-26 Stand 10.09.25'!H67&amp;""</f>
        <v>Regionale Schule</v>
      </c>
      <c r="R67" s="26" t="s">
        <v>109</v>
      </c>
      <c r="S67" s="31" t="b">
        <f>TRUE()</f>
        <v>1</v>
      </c>
      <c r="U67" s="26" t="s">
        <v>110</v>
      </c>
      <c r="V67">
        <v>3</v>
      </c>
    </row>
    <row r="68" spans="1:22" x14ac:dyDescent="0.2">
      <c r="A68" t="str">
        <f>'TVK Spiele 25-26 Stand 10.09.25'!F68&amp;" - "&amp;'TVK Spiele 25-26 Stand 10.09.25'!G68</f>
        <v>TVK II - TSG Maxdorf</v>
      </c>
      <c r="B68" s="30">
        <f>'TVK Spiele 25-26 Stand 10.09.25'!D68</f>
        <v>46046.666666666664</v>
      </c>
      <c r="C68" s="28">
        <f>'TVK Spiele 25-26 Stand 10.09.25'!D68</f>
        <v>46046.666666666664</v>
      </c>
      <c r="D68" s="30">
        <f>'TVK Spiele 25-26 Stand 10.09.25'!D68</f>
        <v>46046.666666666664</v>
      </c>
      <c r="E68" s="28">
        <f t="shared" si="2"/>
        <v>46046.729166666664</v>
      </c>
      <c r="F68" s="31" t="b">
        <f>FALSE()</f>
        <v>0</v>
      </c>
      <c r="G68" s="31" t="b">
        <f>FALSE()</f>
        <v>0</v>
      </c>
      <c r="H68" s="30">
        <f>'TVK Spiele 25-26 Stand 10.09.25'!D68</f>
        <v>46046.666666666664</v>
      </c>
      <c r="O68" s="31" t="str">
        <f xml:space="preserve"> "Spielnr. "&amp;'TVK Spiele 25-26 Stand 10.09.25'!A68&amp;" - KG: "&amp;'TVK Spiele 25-26 Stand 10.09.25'!J68</f>
        <v>Spielnr. 27 - KG: TVK U18m</v>
      </c>
      <c r="P68" s="26" t="str">
        <f>"Persönlich;TVK Basketball;TVK Basketball Spiele;"&amp;'TVK Spiele 25-26 Stand 10.09.25'!E68</f>
        <v>Persönlich;TVK Basketball;TVK Basketball Spiele;TVK II</v>
      </c>
      <c r="Q68" s="26" t="str">
        <f>'TVK Spiele 25-26 Stand 10.09.25'!H68&amp;""</f>
        <v>Regionale Schule</v>
      </c>
      <c r="R68" s="26" t="s">
        <v>109</v>
      </c>
      <c r="S68" s="31" t="b">
        <f>TRUE()</f>
        <v>1</v>
      </c>
      <c r="U68" s="26" t="s">
        <v>110</v>
      </c>
      <c r="V68">
        <v>3</v>
      </c>
    </row>
    <row r="69" spans="1:22" x14ac:dyDescent="0.2">
      <c r="A69" t="str">
        <f>'TVK Spiele 25-26 Stand 10.09.25'!F69&amp;" - "&amp;'TVK Spiele 25-26 Stand 10.09.25'!G69</f>
        <v>TVK I - ASC Theresianum Mainz 2</v>
      </c>
      <c r="B69" s="30">
        <f>'TVK Spiele 25-26 Stand 10.09.25'!D69</f>
        <v>46046.833333333336</v>
      </c>
      <c r="C69" s="28">
        <f>'TVK Spiele 25-26 Stand 10.09.25'!D69</f>
        <v>46046.833333333336</v>
      </c>
      <c r="D69" s="30">
        <f>'TVK Spiele 25-26 Stand 10.09.25'!D69</f>
        <v>46046.833333333336</v>
      </c>
      <c r="E69" s="28">
        <f t="shared" si="2"/>
        <v>46046.895833333336</v>
      </c>
      <c r="F69" s="31" t="b">
        <f>FALSE()</f>
        <v>0</v>
      </c>
      <c r="G69" s="31" t="b">
        <f>FALSE()</f>
        <v>0</v>
      </c>
      <c r="H69" s="30">
        <f>'TVK Spiele 25-26 Stand 10.09.25'!D69</f>
        <v>46046.833333333336</v>
      </c>
      <c r="O69" s="31" t="str">
        <f xml:space="preserve"> "Spielnr. "&amp;'TVK Spiele 25-26 Stand 10.09.25'!A69&amp;" - KG: "&amp;'TVK Spiele 25-26 Stand 10.09.25'!J69</f>
        <v>Spielnr. 47 - KG: TVK Damen</v>
      </c>
      <c r="P69" s="26" t="str">
        <f>"Persönlich;TVK Basketball;TVK Basketball Spiele;"&amp;'TVK Spiele 25-26 Stand 10.09.25'!E69</f>
        <v>Persönlich;TVK Basketball;TVK Basketball Spiele;TVK I</v>
      </c>
      <c r="Q69" s="26" t="str">
        <f>'TVK Spiele 25-26 Stand 10.09.25'!H69&amp;""</f>
        <v>Regionale Schule</v>
      </c>
      <c r="R69" s="26" t="s">
        <v>109</v>
      </c>
      <c r="S69" s="31" t="b">
        <f>TRUE()</f>
        <v>1</v>
      </c>
      <c r="U69" s="26" t="s">
        <v>110</v>
      </c>
      <c r="V69">
        <v>3</v>
      </c>
    </row>
    <row r="70" spans="1:22" x14ac:dyDescent="0.2">
      <c r="A70" t="str">
        <f>'TVK Spiele 25-26 Stand 10.09.25'!F70&amp;" - "&amp;'TVK Spiele 25-26 Stand 10.09.25'!G70</f>
        <v>TVK U12mix1 - Kaiserslautern Thunderbolts e.V. 1</v>
      </c>
      <c r="B70" s="30">
        <f>'TVK Spiele 25-26 Stand 10.09.25'!D70</f>
        <v>46047.416666666664</v>
      </c>
      <c r="C70" s="28">
        <f>'TVK Spiele 25-26 Stand 10.09.25'!D70</f>
        <v>46047.416666666664</v>
      </c>
      <c r="D70" s="30">
        <f>'TVK Spiele 25-26 Stand 10.09.25'!D70</f>
        <v>46047.416666666664</v>
      </c>
      <c r="E70" s="28">
        <f t="shared" si="2"/>
        <v>46047.479166666664</v>
      </c>
      <c r="F70" s="31" t="b">
        <f>FALSE()</f>
        <v>0</v>
      </c>
      <c r="G70" s="31" t="b">
        <f>FALSE()</f>
        <v>0</v>
      </c>
      <c r="H70" s="30">
        <f>'TVK Spiele 25-26 Stand 10.09.25'!D70</f>
        <v>46047.416666666664</v>
      </c>
      <c r="O70" s="31" t="str">
        <f xml:space="preserve"> "Spielnr. "&amp;'TVK Spiele 25-26 Stand 10.09.25'!A70&amp;" - KG: "&amp;'TVK Spiele 25-26 Stand 10.09.25'!J70</f>
        <v>Spielnr. 59 - KG: TVK U12mix2</v>
      </c>
      <c r="P70" s="26" t="str">
        <f>"Persönlich;TVK Basketball;TVK Basketball Spiele;"&amp;'TVK Spiele 25-26 Stand 10.09.25'!E70</f>
        <v>Persönlich;TVK Basketball;TVK Basketball Spiele;TVK U12mix1</v>
      </c>
      <c r="Q70" s="26" t="str">
        <f>'TVK Spiele 25-26 Stand 10.09.25'!H70&amp;""</f>
        <v>Regionale Schule</v>
      </c>
      <c r="R70" s="26" t="s">
        <v>109</v>
      </c>
      <c r="S70" s="31" t="b">
        <f>TRUE()</f>
        <v>1</v>
      </c>
      <c r="U70" s="26" t="s">
        <v>110</v>
      </c>
      <c r="V70">
        <v>3</v>
      </c>
    </row>
    <row r="71" spans="1:22" x14ac:dyDescent="0.2">
      <c r="A71" t="str">
        <f>'TVK Spiele 25-26 Stand 10.09.25'!F71&amp;" - "&amp;'TVK Spiele 25-26 Stand 10.09.25'!G71</f>
        <v>TVK U12mix2 - Kaiserslautern Thunderbolts e.V. 2</v>
      </c>
      <c r="B71" s="30">
        <f>'TVK Spiele 25-26 Stand 10.09.25'!D71</f>
        <v>46047.5</v>
      </c>
      <c r="C71" s="28">
        <f>'TVK Spiele 25-26 Stand 10.09.25'!D71</f>
        <v>46047.5</v>
      </c>
      <c r="D71" s="30">
        <f>'TVK Spiele 25-26 Stand 10.09.25'!D71</f>
        <v>46047.5</v>
      </c>
      <c r="E71" s="28">
        <f t="shared" si="2"/>
        <v>46047.5625</v>
      </c>
      <c r="F71" s="31" t="b">
        <f>FALSE()</f>
        <v>0</v>
      </c>
      <c r="G71" s="31" t="b">
        <f>FALSE()</f>
        <v>0</v>
      </c>
      <c r="H71" s="30">
        <f>'TVK Spiele 25-26 Stand 10.09.25'!D71</f>
        <v>46047.5</v>
      </c>
      <c r="O71" s="31" t="str">
        <f xml:space="preserve"> "Spielnr. "&amp;'TVK Spiele 25-26 Stand 10.09.25'!A71&amp;" - KG: "&amp;'TVK Spiele 25-26 Stand 10.09.25'!J71</f>
        <v>Spielnr. 59 - KG: TVK U12mix1</v>
      </c>
      <c r="P71" s="26" t="str">
        <f>"Persönlich;TVK Basketball;TVK Basketball Spiele;"&amp;'TVK Spiele 25-26 Stand 10.09.25'!E71</f>
        <v>Persönlich;TVK Basketball;TVK Basketball Spiele;TVK U12mix2</v>
      </c>
      <c r="Q71" s="26" t="str">
        <f>'TVK Spiele 25-26 Stand 10.09.25'!H71&amp;""</f>
        <v>Regionale Schule</v>
      </c>
      <c r="R71" s="26" t="s">
        <v>109</v>
      </c>
      <c r="S71" s="31" t="b">
        <f>TRUE()</f>
        <v>1</v>
      </c>
      <c r="U71" s="26" t="s">
        <v>110</v>
      </c>
      <c r="V71">
        <v>3</v>
      </c>
    </row>
    <row r="72" spans="1:22" x14ac:dyDescent="0.2">
      <c r="A72" t="str">
        <f>'TVK Spiele 25-26 Stand 10.09.25'!F72&amp;" - "&amp;'TVK Spiele 25-26 Stand 10.09.25'!G72</f>
        <v>TVK U14m - Kaiserslautern Thunderbolts e.V. 1</v>
      </c>
      <c r="B72" s="30">
        <f>'TVK Spiele 25-26 Stand 10.09.25'!D72</f>
        <v>46047.666666666664</v>
      </c>
      <c r="C72" s="28">
        <f>'TVK Spiele 25-26 Stand 10.09.25'!D72</f>
        <v>46047.666666666664</v>
      </c>
      <c r="D72" s="30">
        <f>'TVK Spiele 25-26 Stand 10.09.25'!D72</f>
        <v>46047.666666666664</v>
      </c>
      <c r="E72" s="28">
        <f t="shared" si="2"/>
        <v>46047.729166666664</v>
      </c>
      <c r="F72" s="31" t="b">
        <f>FALSE()</f>
        <v>0</v>
      </c>
      <c r="G72" s="31" t="b">
        <f>FALSE()</f>
        <v>0</v>
      </c>
      <c r="H72" s="30">
        <f>'TVK Spiele 25-26 Stand 10.09.25'!D72</f>
        <v>46047.666666666664</v>
      </c>
      <c r="O72" s="31" t="str">
        <f xml:space="preserve"> "Spielnr. "&amp;'TVK Spiele 25-26 Stand 10.09.25'!A72&amp;" - KG: "&amp;'TVK Spiele 25-26 Stand 10.09.25'!J72</f>
        <v>Spielnr. 59 - KG: TVK U14w</v>
      </c>
      <c r="P72" s="26" t="str">
        <f>"Persönlich;TVK Basketball;TVK Basketball Spiele;"&amp;'TVK Spiele 25-26 Stand 10.09.25'!E72</f>
        <v>Persönlich;TVK Basketball;TVK Basketball Spiele;TVK U14m</v>
      </c>
      <c r="Q72" s="26" t="str">
        <f>'TVK Spiele 25-26 Stand 10.09.25'!H72&amp;""</f>
        <v>Regionale Schule</v>
      </c>
      <c r="R72" s="26" t="s">
        <v>109</v>
      </c>
      <c r="S72" s="31" t="b">
        <f>TRUE()</f>
        <v>1</v>
      </c>
      <c r="U72" s="26" t="s">
        <v>110</v>
      </c>
      <c r="V72">
        <v>3</v>
      </c>
    </row>
    <row r="73" spans="1:22" x14ac:dyDescent="0.2">
      <c r="A73" t="str">
        <f>'TVK Spiele 25-26 Stand 10.09.25'!F73&amp;" - "&amp;'TVK Spiele 25-26 Stand 10.09.25'!G73</f>
        <v>SG TSG Deidesheim/NW-Haardt - TVK Damen</v>
      </c>
      <c r="B73" s="30">
        <f>'TVK Spiele 25-26 Stand 10.09.25'!D73</f>
        <v>46054.625</v>
      </c>
      <c r="C73" s="28">
        <f>'TVK Spiele 25-26 Stand 10.09.25'!D73</f>
        <v>46054.625</v>
      </c>
      <c r="D73" s="30">
        <f>'TVK Spiele 25-26 Stand 10.09.25'!D73</f>
        <v>46054.625</v>
      </c>
      <c r="E73" s="28">
        <f t="shared" si="2"/>
        <v>46054.6875</v>
      </c>
      <c r="F73" s="31" t="b">
        <f>FALSE()</f>
        <v>0</v>
      </c>
      <c r="G73" s="31" t="b">
        <f>FALSE()</f>
        <v>0</v>
      </c>
      <c r="H73" s="30">
        <f>'TVK Spiele 25-26 Stand 10.09.25'!D73</f>
        <v>46054.625</v>
      </c>
      <c r="O73" s="31" t="str">
        <f xml:space="preserve"> "Spielnr. "&amp;'TVK Spiele 25-26 Stand 10.09.25'!A73&amp;" - KG: "&amp;'TVK Spiele 25-26 Stand 10.09.25'!J73</f>
        <v xml:space="preserve">Spielnr. 21 - KG: </v>
      </c>
      <c r="P73" s="26" t="str">
        <f>"Persönlich;TVK Basketball;TVK Basketball Spiele;"&amp;'TVK Spiele 25-26 Stand 10.09.25'!E73</f>
        <v>Persönlich;TVK Basketball;TVK Basketball Spiele;TVK Damen</v>
      </c>
      <c r="Q73" s="26" t="str">
        <f>'TVK Spiele 25-26 Stand 10.09.25'!H73&amp;""</f>
        <v>Kurfürst-Ruprecht-Gymnasium</v>
      </c>
      <c r="R73" s="26" t="s">
        <v>109</v>
      </c>
      <c r="S73" s="31" t="b">
        <f>TRUE()</f>
        <v>1</v>
      </c>
      <c r="U73" s="26" t="s">
        <v>110</v>
      </c>
      <c r="V73">
        <v>3</v>
      </c>
    </row>
    <row r="74" spans="1:22" x14ac:dyDescent="0.2">
      <c r="A74" t="str">
        <f>'TVK Spiele 25-26 Stand 10.09.25'!F74&amp;" - "&amp;'TVK Spiele 25-26 Stand 10.09.25'!G74</f>
        <v>Eintracht Lambsheim e.V. - TVK U12mix2</v>
      </c>
      <c r="B74" s="30">
        <f>'TVK Spiele 25-26 Stand 10.09.25'!D74</f>
        <v>46074.416666666664</v>
      </c>
      <c r="C74" s="28">
        <f>'TVK Spiele 25-26 Stand 10.09.25'!D74</f>
        <v>46074.416666666664</v>
      </c>
      <c r="D74" s="30">
        <f>'TVK Spiele 25-26 Stand 10.09.25'!D74</f>
        <v>46074.416666666664</v>
      </c>
      <c r="E74" s="28">
        <f t="shared" si="2"/>
        <v>46074.479166666664</v>
      </c>
      <c r="F74" s="31" t="b">
        <f>FALSE()</f>
        <v>0</v>
      </c>
      <c r="G74" s="31" t="b">
        <f>FALSE()</f>
        <v>0</v>
      </c>
      <c r="H74" s="30">
        <f>'TVK Spiele 25-26 Stand 10.09.25'!D74</f>
        <v>46074.416666666664</v>
      </c>
      <c r="O74" s="31" t="str">
        <f xml:space="preserve"> "Spielnr. "&amp;'TVK Spiele 25-26 Stand 10.09.25'!A74&amp;" - KG: "&amp;'TVK Spiele 25-26 Stand 10.09.25'!J74</f>
        <v xml:space="preserve">Spielnr. 68 - KG: </v>
      </c>
      <c r="P74" s="26" t="str">
        <f>"Persönlich;TVK Basketball;TVK Basketball Spiele;"&amp;'TVK Spiele 25-26 Stand 10.09.25'!E74</f>
        <v>Persönlich;TVK Basketball;TVK Basketball Spiele;TVK U12mix2</v>
      </c>
      <c r="Q74" s="26" t="str">
        <f>'TVK Spiele 25-26 Stand 10.09.25'!H74&amp;""</f>
        <v>Karl-Wendel-Schule</v>
      </c>
      <c r="R74" s="26" t="s">
        <v>109</v>
      </c>
      <c r="S74" s="31" t="b">
        <f>TRUE()</f>
        <v>1</v>
      </c>
      <c r="U74" s="26" t="s">
        <v>110</v>
      </c>
      <c r="V74">
        <v>3</v>
      </c>
    </row>
    <row r="75" spans="1:22" x14ac:dyDescent="0.2">
      <c r="A75" t="str">
        <f>'TVK Spiele 25-26 Stand 10.09.25'!F75&amp;" - "&amp;'TVK Spiele 25-26 Stand 10.09.25'!G75</f>
        <v>TV 03 Ramstein - TVK U14m</v>
      </c>
      <c r="B75" s="30">
        <f>'TVK Spiele 25-26 Stand 10.09.25'!D75</f>
        <v>46074.666666666664</v>
      </c>
      <c r="C75" s="28">
        <f>'TVK Spiele 25-26 Stand 10.09.25'!D75</f>
        <v>46074.666666666664</v>
      </c>
      <c r="D75" s="30">
        <f>'TVK Spiele 25-26 Stand 10.09.25'!D75</f>
        <v>46074.666666666664</v>
      </c>
      <c r="E75" s="28">
        <f t="shared" si="2"/>
        <v>46074.729166666664</v>
      </c>
      <c r="F75" s="31" t="b">
        <f>FALSE()</f>
        <v>0</v>
      </c>
      <c r="G75" s="31" t="b">
        <f>FALSE()</f>
        <v>0</v>
      </c>
      <c r="H75" s="30">
        <f>'TVK Spiele 25-26 Stand 10.09.25'!D75</f>
        <v>46074.666666666664</v>
      </c>
      <c r="O75" s="31" t="str">
        <f xml:space="preserve"> "Spielnr. "&amp;'TVK Spiele 25-26 Stand 10.09.25'!A75&amp;" - KG: "&amp;'TVK Spiele 25-26 Stand 10.09.25'!J75</f>
        <v xml:space="preserve">Spielnr. 68 - KG: </v>
      </c>
      <c r="P75" s="26" t="str">
        <f>"Persönlich;TVK Basketball;TVK Basketball Spiele;"&amp;'TVK Spiele 25-26 Stand 10.09.25'!E75</f>
        <v>Persönlich;TVK Basketball;TVK Basketball Spiele;TVK U14m</v>
      </c>
      <c r="Q75" s="26" t="str">
        <f>'TVK Spiele 25-26 Stand 10.09.25'!H75&amp;""</f>
        <v>Reichswaldhalle</v>
      </c>
      <c r="R75" s="26" t="s">
        <v>109</v>
      </c>
      <c r="S75" s="31" t="b">
        <f>TRUE()</f>
        <v>1</v>
      </c>
      <c r="U75" s="26" t="s">
        <v>110</v>
      </c>
      <c r="V75">
        <v>3</v>
      </c>
    </row>
    <row r="76" spans="1:22" x14ac:dyDescent="0.2">
      <c r="A76" t="str">
        <f>'TVK Spiele 25-26 Stand 10.09.25'!F76&amp;" - "&amp;'TVK Spiele 25-26 Stand 10.09.25'!G76</f>
        <v>Eintracht Lambsheim e.V. - TVK U18m</v>
      </c>
      <c r="B76" s="30">
        <f>'TVK Spiele 25-26 Stand 10.09.25'!D76</f>
        <v>46074.666666666664</v>
      </c>
      <c r="C76" s="28">
        <f>'TVK Spiele 25-26 Stand 10.09.25'!D76</f>
        <v>46074.666666666664</v>
      </c>
      <c r="D76" s="30">
        <f>'TVK Spiele 25-26 Stand 10.09.25'!D76</f>
        <v>46074.666666666664</v>
      </c>
      <c r="E76" s="28">
        <f t="shared" si="2"/>
        <v>46074.729166666664</v>
      </c>
      <c r="F76" s="31" t="b">
        <f>FALSE()</f>
        <v>0</v>
      </c>
      <c r="G76" s="31" t="b">
        <f>FALSE()</f>
        <v>0</v>
      </c>
      <c r="H76" s="30">
        <f>'TVK Spiele 25-26 Stand 10.09.25'!D76</f>
        <v>46074.666666666664</v>
      </c>
      <c r="O76" s="31" t="str">
        <f xml:space="preserve"> "Spielnr. "&amp;'TVK Spiele 25-26 Stand 10.09.25'!A76&amp;" - KG: "&amp;'TVK Spiele 25-26 Stand 10.09.25'!J76</f>
        <v xml:space="preserve">Spielnr. 68 - KG: </v>
      </c>
      <c r="P76" s="26" t="str">
        <f>"Persönlich;TVK Basketball;TVK Basketball Spiele;"&amp;'TVK Spiele 25-26 Stand 10.09.25'!E76</f>
        <v>Persönlich;TVK Basketball;TVK Basketball Spiele;TVK U18m</v>
      </c>
      <c r="Q76" s="26" t="str">
        <f>'TVK Spiele 25-26 Stand 10.09.25'!H76&amp;""</f>
        <v>Karl-Wendel-Schule</v>
      </c>
      <c r="R76" s="26" t="s">
        <v>109</v>
      </c>
      <c r="S76" s="31" t="b">
        <f>TRUE()</f>
        <v>1</v>
      </c>
      <c r="U76" s="26" t="s">
        <v>110</v>
      </c>
      <c r="V76">
        <v>3</v>
      </c>
    </row>
    <row r="77" spans="1:22" x14ac:dyDescent="0.2">
      <c r="A77" t="str">
        <f>'TVK Spiele 25-26 Stand 10.09.25'!F77&amp;" - "&amp;'TVK Spiele 25-26 Stand 10.09.25'!G77</f>
        <v>TV 03 Ramstein - TVK I</v>
      </c>
      <c r="B77" s="30">
        <f>'TVK Spiele 25-26 Stand 10.09.25'!D77</f>
        <v>46074.75</v>
      </c>
      <c r="C77" s="28">
        <f>'TVK Spiele 25-26 Stand 10.09.25'!D77</f>
        <v>46074.75</v>
      </c>
      <c r="D77" s="30">
        <f>'TVK Spiele 25-26 Stand 10.09.25'!D77</f>
        <v>46074.75</v>
      </c>
      <c r="E77" s="28">
        <f t="shared" si="2"/>
        <v>46074.8125</v>
      </c>
      <c r="F77" s="31" t="b">
        <f>FALSE()</f>
        <v>0</v>
      </c>
      <c r="G77" s="31" t="b">
        <f>FALSE()</f>
        <v>0</v>
      </c>
      <c r="H77" s="30">
        <f>'TVK Spiele 25-26 Stand 10.09.25'!D77</f>
        <v>46074.75</v>
      </c>
      <c r="O77" s="31" t="str">
        <f xml:space="preserve"> "Spielnr. "&amp;'TVK Spiele 25-26 Stand 10.09.25'!A77&amp;" - KG: "&amp;'TVK Spiele 25-26 Stand 10.09.25'!J77</f>
        <v xml:space="preserve">Spielnr. 54 - KG: </v>
      </c>
      <c r="P77" s="26" t="str">
        <f>"Persönlich;TVK Basketball;TVK Basketball Spiele;"&amp;'TVK Spiele 25-26 Stand 10.09.25'!E77</f>
        <v>Persönlich;TVK Basketball;TVK Basketball Spiele;TVK I</v>
      </c>
      <c r="Q77" s="26" t="str">
        <f>'TVK Spiele 25-26 Stand 10.09.25'!H77&amp;""</f>
        <v>Reichswaldhalle</v>
      </c>
      <c r="R77" s="26" t="s">
        <v>109</v>
      </c>
      <c r="S77" s="31" t="b">
        <f>TRUE()</f>
        <v>1</v>
      </c>
      <c r="U77" s="26" t="s">
        <v>110</v>
      </c>
      <c r="V77">
        <v>3</v>
      </c>
    </row>
    <row r="78" spans="1:22" x14ac:dyDescent="0.2">
      <c r="A78" t="str">
        <f>'TVK Spiele 25-26 Stand 10.09.25'!F78&amp;" - "&amp;'TVK Spiele 25-26 Stand 10.09.25'!G78</f>
        <v>BBC Fastbreakers Rockenhausen - TVK U16m</v>
      </c>
      <c r="B78" s="30">
        <f>'TVK Spiele 25-26 Stand 10.09.25'!D78</f>
        <v>46075.541666666664</v>
      </c>
      <c r="C78" s="28">
        <f>'TVK Spiele 25-26 Stand 10.09.25'!D78</f>
        <v>46075.541666666664</v>
      </c>
      <c r="D78" s="30">
        <f>'TVK Spiele 25-26 Stand 10.09.25'!D78</f>
        <v>46075.541666666664</v>
      </c>
      <c r="E78" s="28">
        <f t="shared" si="2"/>
        <v>46075.604166666664</v>
      </c>
      <c r="F78" s="31" t="b">
        <f>FALSE()</f>
        <v>0</v>
      </c>
      <c r="G78" s="31" t="b">
        <f>FALSE()</f>
        <v>0</v>
      </c>
      <c r="H78" s="30">
        <f>'TVK Spiele 25-26 Stand 10.09.25'!D78</f>
        <v>46075.541666666664</v>
      </c>
      <c r="O78" s="31" t="str">
        <f xml:space="preserve"> "Spielnr. "&amp;'TVK Spiele 25-26 Stand 10.09.25'!A78&amp;" - KG: "&amp;'TVK Spiele 25-26 Stand 10.09.25'!J78</f>
        <v xml:space="preserve">Spielnr. 68 - KG: </v>
      </c>
      <c r="P78" s="26" t="str">
        <f>"Persönlich;TVK Basketball;TVK Basketball Spiele;"&amp;'TVK Spiele 25-26 Stand 10.09.25'!E78</f>
        <v>Persönlich;TVK Basketball;TVK Basketball Spiele;TVK U16m</v>
      </c>
      <c r="Q78" s="26" t="str">
        <f>'TVK Spiele 25-26 Stand 10.09.25'!H78&amp;""</f>
        <v>Donnersberghalle</v>
      </c>
      <c r="R78" s="26" t="s">
        <v>109</v>
      </c>
      <c r="S78" s="31" t="b">
        <f>TRUE()</f>
        <v>1</v>
      </c>
      <c r="U78" s="26" t="s">
        <v>110</v>
      </c>
      <c r="V78">
        <v>3</v>
      </c>
    </row>
    <row r="79" spans="1:22" x14ac:dyDescent="0.2">
      <c r="A79" t="str">
        <f>'TVK Spiele 25-26 Stand 10.09.25'!F79&amp;" - "&amp;'TVK Spiele 25-26 Stand 10.09.25'!G79</f>
        <v>TVK U18m - 1. FC Kaiserslautern 1</v>
      </c>
      <c r="B79" s="30">
        <f>'TVK Spiele 25-26 Stand 10.09.25'!D79</f>
        <v>46081.583333333336</v>
      </c>
      <c r="C79" s="28">
        <f>'TVK Spiele 25-26 Stand 10.09.25'!D79</f>
        <v>46081.583333333336</v>
      </c>
      <c r="D79" s="30">
        <f>'TVK Spiele 25-26 Stand 10.09.25'!D79</f>
        <v>46081.583333333336</v>
      </c>
      <c r="E79" s="28">
        <f t="shared" si="2"/>
        <v>46081.645833333336</v>
      </c>
      <c r="F79" s="31" t="b">
        <f>FALSE()</f>
        <v>0</v>
      </c>
      <c r="G79" s="31" t="b">
        <f>FALSE()</f>
        <v>0</v>
      </c>
      <c r="H79" s="30">
        <f>'TVK Spiele 25-26 Stand 10.09.25'!D79</f>
        <v>46081.583333333336</v>
      </c>
      <c r="O79" s="31" t="str">
        <f xml:space="preserve"> "Spielnr. "&amp;'TVK Spiele 25-26 Stand 10.09.25'!A79&amp;" - KG: "&amp;'TVK Spiele 25-26 Stand 10.09.25'!J79</f>
        <v>Spielnr. 71 - KG: TVK II</v>
      </c>
      <c r="P79" s="26" t="str">
        <f>"Persönlich;TVK Basketball;TVK Basketball Spiele;"&amp;'TVK Spiele 25-26 Stand 10.09.25'!E79</f>
        <v>Persönlich;TVK Basketball;TVK Basketball Spiele;TVK U18m</v>
      </c>
      <c r="Q79" s="26" t="str">
        <f>'TVK Spiele 25-26 Stand 10.09.25'!H79&amp;""</f>
        <v>Regionale Schule</v>
      </c>
      <c r="R79" s="26" t="s">
        <v>109</v>
      </c>
      <c r="S79" s="31" t="b">
        <f>TRUE()</f>
        <v>1</v>
      </c>
      <c r="U79" s="26" t="s">
        <v>110</v>
      </c>
      <c r="V79">
        <v>3</v>
      </c>
    </row>
    <row r="80" spans="1:22" x14ac:dyDescent="0.2">
      <c r="A80" t="str">
        <f>'TVK Spiele 25-26 Stand 10.09.25'!F80&amp;" - "&amp;'TVK Spiele 25-26 Stand 10.09.25'!G80</f>
        <v>TVK II - BBC Mehlingen</v>
      </c>
      <c r="B80" s="30">
        <f>'TVK Spiele 25-26 Stand 10.09.25'!D80</f>
        <v>46081.666666666664</v>
      </c>
      <c r="C80" s="28">
        <f>'TVK Spiele 25-26 Stand 10.09.25'!D80</f>
        <v>46081.666666666664</v>
      </c>
      <c r="D80" s="30">
        <f>'TVK Spiele 25-26 Stand 10.09.25'!D80</f>
        <v>46081.666666666664</v>
      </c>
      <c r="E80" s="28">
        <f t="shared" si="2"/>
        <v>46081.729166666664</v>
      </c>
      <c r="F80" s="31" t="b">
        <f>FALSE()</f>
        <v>0</v>
      </c>
      <c r="G80" s="31" t="b">
        <f>FALSE()</f>
        <v>0</v>
      </c>
      <c r="H80" s="30">
        <f>'TVK Spiele 25-26 Stand 10.09.25'!D80</f>
        <v>46081.666666666664</v>
      </c>
      <c r="O80" s="31" t="str">
        <f xml:space="preserve"> "Spielnr. "&amp;'TVK Spiele 25-26 Stand 10.09.25'!A80&amp;" - KG: "&amp;'TVK Spiele 25-26 Stand 10.09.25'!J80</f>
        <v>Spielnr. 33 - KG: TVK U18m</v>
      </c>
      <c r="P80" s="26" t="str">
        <f>"Persönlich;TVK Basketball;TVK Basketball Spiele;"&amp;'TVK Spiele 25-26 Stand 10.09.25'!E80</f>
        <v>Persönlich;TVK Basketball;TVK Basketball Spiele;TVK II</v>
      </c>
      <c r="Q80" s="26" t="str">
        <f>'TVK Spiele 25-26 Stand 10.09.25'!H80&amp;""</f>
        <v>Regionale Schule</v>
      </c>
      <c r="R80" s="26" t="s">
        <v>109</v>
      </c>
      <c r="S80" s="31" t="b">
        <f>TRUE()</f>
        <v>1</v>
      </c>
      <c r="U80" s="26" t="s">
        <v>110</v>
      </c>
      <c r="V80">
        <v>3</v>
      </c>
    </row>
    <row r="81" spans="1:22" x14ac:dyDescent="0.2">
      <c r="A81" t="str">
        <f>'TVK Spiele 25-26 Stand 10.09.25'!F81&amp;" - "&amp;'TVK Spiele 25-26 Stand 10.09.25'!G81</f>
        <v>TVK Damen - SC Lerchenberg</v>
      </c>
      <c r="B81" s="30">
        <f>'TVK Spiele 25-26 Stand 10.09.25'!D81</f>
        <v>46081.75</v>
      </c>
      <c r="C81" s="28">
        <f>'TVK Spiele 25-26 Stand 10.09.25'!D81</f>
        <v>46081.75</v>
      </c>
      <c r="D81" s="30">
        <f>'TVK Spiele 25-26 Stand 10.09.25'!D81</f>
        <v>46081.75</v>
      </c>
      <c r="E81" s="28">
        <f t="shared" si="2"/>
        <v>46081.8125</v>
      </c>
      <c r="F81" s="31" t="b">
        <f>FALSE()</f>
        <v>0</v>
      </c>
      <c r="G81" s="31" t="b">
        <f>FALSE()</f>
        <v>0</v>
      </c>
      <c r="H81" s="30">
        <f>'TVK Spiele 25-26 Stand 10.09.25'!D81</f>
        <v>46081.75</v>
      </c>
      <c r="O81" s="31" t="str">
        <f xml:space="preserve"> "Spielnr. "&amp;'TVK Spiele 25-26 Stand 10.09.25'!A81&amp;" - KG: "&amp;'TVK Spiele 25-26 Stand 10.09.25'!J81</f>
        <v>Spielnr. 25 - KG: TVK I</v>
      </c>
      <c r="P81" s="26" t="str">
        <f>"Persönlich;TVK Basketball;TVK Basketball Spiele;"&amp;'TVK Spiele 25-26 Stand 10.09.25'!E81</f>
        <v>Persönlich;TVK Basketball;TVK Basketball Spiele;TVK Damen</v>
      </c>
      <c r="Q81" s="26" t="str">
        <f>'TVK Spiele 25-26 Stand 10.09.25'!H81&amp;""</f>
        <v>Regionale Schule</v>
      </c>
      <c r="R81" s="26" t="s">
        <v>109</v>
      </c>
      <c r="S81" s="31" t="b">
        <f>TRUE()</f>
        <v>1</v>
      </c>
      <c r="U81" s="26" t="s">
        <v>110</v>
      </c>
      <c r="V81">
        <v>3</v>
      </c>
    </row>
    <row r="82" spans="1:22" x14ac:dyDescent="0.2">
      <c r="A82" t="str">
        <f>'TVK Spiele 25-26 Stand 10.09.25'!F82&amp;" - "&amp;'TVK Spiele 25-26 Stand 10.09.25'!G82</f>
        <v>TVK I - 1. FC Kaiserslautern 2</v>
      </c>
      <c r="B82" s="30">
        <f>'TVK Spiele 25-26 Stand 10.09.25'!D82</f>
        <v>46081.833333333336</v>
      </c>
      <c r="C82" s="28">
        <f>'TVK Spiele 25-26 Stand 10.09.25'!D82</f>
        <v>46081.833333333336</v>
      </c>
      <c r="D82" s="30">
        <f>'TVK Spiele 25-26 Stand 10.09.25'!D82</f>
        <v>46081.833333333336</v>
      </c>
      <c r="E82" s="28">
        <f t="shared" si="2"/>
        <v>46081.895833333336</v>
      </c>
      <c r="F82" s="31" t="b">
        <f>FALSE()</f>
        <v>0</v>
      </c>
      <c r="G82" s="31" t="b">
        <f>FALSE()</f>
        <v>0</v>
      </c>
      <c r="H82" s="30">
        <f>'TVK Spiele 25-26 Stand 10.09.25'!D82</f>
        <v>46081.833333333336</v>
      </c>
      <c r="O82" s="31" t="str">
        <f xml:space="preserve"> "Spielnr. "&amp;'TVK Spiele 25-26 Stand 10.09.25'!A82&amp;" - KG: "&amp;'TVK Spiele 25-26 Stand 10.09.25'!J82</f>
        <v>Spielnr. 57 - KG: TVK Damen</v>
      </c>
      <c r="P82" s="26" t="str">
        <f>"Persönlich;TVK Basketball;TVK Basketball Spiele;"&amp;'TVK Spiele 25-26 Stand 10.09.25'!E82</f>
        <v>Persönlich;TVK Basketball;TVK Basketball Spiele;TVK I</v>
      </c>
      <c r="Q82" s="26" t="str">
        <f>'TVK Spiele 25-26 Stand 10.09.25'!H82&amp;""</f>
        <v>Regionale Schule</v>
      </c>
      <c r="R82" s="26" t="s">
        <v>109</v>
      </c>
      <c r="S82" s="31" t="b">
        <f>TRUE()</f>
        <v>1</v>
      </c>
      <c r="U82" s="26" t="s">
        <v>110</v>
      </c>
      <c r="V82">
        <v>3</v>
      </c>
    </row>
    <row r="83" spans="1:22" x14ac:dyDescent="0.2">
      <c r="A83" t="str">
        <f>'TVK Spiele 25-26 Stand 10.09.25'!F83&amp;" - "&amp;'TVK Spiele 25-26 Stand 10.09.25'!G83</f>
        <v>TVK U12mix1 - 1. FC Kaiserslautern</v>
      </c>
      <c r="B83" s="30">
        <f>'TVK Spiele 25-26 Stand 10.09.25'!D83</f>
        <v>46082.416666666664</v>
      </c>
      <c r="C83" s="28">
        <f>'TVK Spiele 25-26 Stand 10.09.25'!D83</f>
        <v>46082.416666666664</v>
      </c>
      <c r="D83" s="30">
        <f>'TVK Spiele 25-26 Stand 10.09.25'!D83</f>
        <v>46082.416666666664</v>
      </c>
      <c r="E83" s="28">
        <f t="shared" si="2"/>
        <v>46082.479166666664</v>
      </c>
      <c r="F83" s="31" t="b">
        <f>FALSE()</f>
        <v>0</v>
      </c>
      <c r="G83" s="31" t="b">
        <f>FALSE()</f>
        <v>0</v>
      </c>
      <c r="H83" s="30">
        <f>'TVK Spiele 25-26 Stand 10.09.25'!D83</f>
        <v>46082.416666666664</v>
      </c>
      <c r="O83" s="31" t="str">
        <f xml:space="preserve"> "Spielnr. "&amp;'TVK Spiele 25-26 Stand 10.09.25'!A83&amp;" - KG: "&amp;'TVK Spiele 25-26 Stand 10.09.25'!J83</f>
        <v>Spielnr. 71 - KG: TVK U14w</v>
      </c>
      <c r="P83" s="26" t="str">
        <f>"Persönlich;TVK Basketball;TVK Basketball Spiele;"&amp;'TVK Spiele 25-26 Stand 10.09.25'!E83</f>
        <v>Persönlich;TVK Basketball;TVK Basketball Spiele;TVK U12mix1</v>
      </c>
      <c r="Q83" s="26" t="str">
        <f>'TVK Spiele 25-26 Stand 10.09.25'!H83&amp;""</f>
        <v>Regionale Schule</v>
      </c>
      <c r="R83" s="26" t="s">
        <v>109</v>
      </c>
      <c r="S83" s="31" t="b">
        <f>TRUE()</f>
        <v>1</v>
      </c>
      <c r="U83" s="26" t="s">
        <v>110</v>
      </c>
      <c r="V83">
        <v>3</v>
      </c>
    </row>
    <row r="84" spans="1:22" x14ac:dyDescent="0.2">
      <c r="A84" t="str">
        <f>'TVK Spiele 25-26 Stand 10.09.25'!F84&amp;" - "&amp;'TVK Spiele 25-26 Stand 10.09.25'!G84</f>
        <v>TVK U14w - SG 1. FC Kaiserslautern/BBC Mehlingen</v>
      </c>
      <c r="B84" s="30">
        <f>'TVK Spiele 25-26 Stand 10.09.25'!D84</f>
        <v>46082.5</v>
      </c>
      <c r="C84" s="28">
        <f>'TVK Spiele 25-26 Stand 10.09.25'!D84</f>
        <v>46082.5</v>
      </c>
      <c r="D84" s="30">
        <f>'TVK Spiele 25-26 Stand 10.09.25'!D84</f>
        <v>46082.5</v>
      </c>
      <c r="E84" s="28">
        <f t="shared" si="2"/>
        <v>46082.5625</v>
      </c>
      <c r="F84" s="31" t="b">
        <f>FALSE()</f>
        <v>0</v>
      </c>
      <c r="G84" s="31" t="b">
        <f>FALSE()</f>
        <v>0</v>
      </c>
      <c r="H84" s="30">
        <f>'TVK Spiele 25-26 Stand 10.09.25'!D84</f>
        <v>46082.5</v>
      </c>
      <c r="O84" s="31" t="str">
        <f xml:space="preserve"> "Spielnr. "&amp;'TVK Spiele 25-26 Stand 10.09.25'!A84&amp;" - KG: "&amp;'TVK Spiele 25-26 Stand 10.09.25'!J84</f>
        <v>Spielnr. 71 - KG: TVK U12mix1</v>
      </c>
      <c r="P84" s="26" t="str">
        <f>"Persönlich;TVK Basketball;TVK Basketball Spiele;"&amp;'TVK Spiele 25-26 Stand 10.09.25'!E84</f>
        <v>Persönlich;TVK Basketball;TVK Basketball Spiele;TVK U14w</v>
      </c>
      <c r="Q84" s="26" t="str">
        <f>'TVK Spiele 25-26 Stand 10.09.25'!H84&amp;""</f>
        <v>Regionale Schule</v>
      </c>
      <c r="R84" s="26" t="s">
        <v>109</v>
      </c>
      <c r="S84" s="31" t="b">
        <f>TRUE()</f>
        <v>1</v>
      </c>
      <c r="U84" s="26" t="s">
        <v>110</v>
      </c>
      <c r="V84">
        <v>3</v>
      </c>
    </row>
    <row r="85" spans="1:22" x14ac:dyDescent="0.2">
      <c r="A85" t="str">
        <f>'TVK Spiele 25-26 Stand 10.09.25'!F85&amp;" - "&amp;'TVK Spiele 25-26 Stand 10.09.25'!G85</f>
        <v>TVK U14m - BBC Mehlingen</v>
      </c>
      <c r="B85" s="30">
        <f>'TVK Spiele 25-26 Stand 10.09.25'!D85</f>
        <v>46082.583333333336</v>
      </c>
      <c r="C85" s="28">
        <f>'TVK Spiele 25-26 Stand 10.09.25'!D85</f>
        <v>46082.583333333336</v>
      </c>
      <c r="D85" s="30">
        <f>'TVK Spiele 25-26 Stand 10.09.25'!D85</f>
        <v>46082.583333333336</v>
      </c>
      <c r="E85" s="28">
        <f t="shared" si="2"/>
        <v>46082.645833333336</v>
      </c>
      <c r="F85" s="31" t="b">
        <f>FALSE()</f>
        <v>0</v>
      </c>
      <c r="G85" s="31" t="b">
        <f>FALSE()</f>
        <v>0</v>
      </c>
      <c r="H85" s="30">
        <f>'TVK Spiele 25-26 Stand 10.09.25'!D85</f>
        <v>46082.583333333336</v>
      </c>
      <c r="O85" s="31" t="str">
        <f xml:space="preserve"> "Spielnr. "&amp;'TVK Spiele 25-26 Stand 10.09.25'!A85&amp;" - KG: "&amp;'TVK Spiele 25-26 Stand 10.09.25'!J85</f>
        <v>Spielnr. 71 - KG: TVK U16m</v>
      </c>
      <c r="P85" s="26" t="str">
        <f>"Persönlich;TVK Basketball;TVK Basketball Spiele;"&amp;'TVK Spiele 25-26 Stand 10.09.25'!E85</f>
        <v>Persönlich;TVK Basketball;TVK Basketball Spiele;TVK U14m</v>
      </c>
      <c r="Q85" s="26" t="str">
        <f>'TVK Spiele 25-26 Stand 10.09.25'!H85&amp;""</f>
        <v>Regionale Schule</v>
      </c>
      <c r="R85" s="26" t="s">
        <v>109</v>
      </c>
      <c r="S85" s="31" t="b">
        <f>TRUE()</f>
        <v>1</v>
      </c>
      <c r="U85" s="26" t="s">
        <v>110</v>
      </c>
      <c r="V85">
        <v>3</v>
      </c>
    </row>
    <row r="86" spans="1:22" x14ac:dyDescent="0.2">
      <c r="A86" t="str">
        <f>'TVK Spiele 25-26 Stand 10.09.25'!F86&amp;" - "&amp;'TVK Spiele 25-26 Stand 10.09.25'!G86</f>
        <v>TVK U16m - BBC Mehlingen</v>
      </c>
      <c r="B86" s="30">
        <f>'TVK Spiele 25-26 Stand 10.09.25'!D86</f>
        <v>46082.666666666664</v>
      </c>
      <c r="C86" s="28">
        <f>'TVK Spiele 25-26 Stand 10.09.25'!D86</f>
        <v>46082.666666666664</v>
      </c>
      <c r="D86" s="30">
        <f>'TVK Spiele 25-26 Stand 10.09.25'!D86</f>
        <v>46082.666666666664</v>
      </c>
      <c r="E86" s="28">
        <f t="shared" si="2"/>
        <v>46082.729166666664</v>
      </c>
      <c r="F86" s="31" t="b">
        <f>FALSE()</f>
        <v>0</v>
      </c>
      <c r="G86" s="31" t="b">
        <f>FALSE()</f>
        <v>0</v>
      </c>
      <c r="H86" s="30">
        <f>'TVK Spiele 25-26 Stand 10.09.25'!D86</f>
        <v>46082.666666666664</v>
      </c>
      <c r="O86" s="31" t="str">
        <f xml:space="preserve"> "Spielnr. "&amp;'TVK Spiele 25-26 Stand 10.09.25'!A86&amp;" - KG: "&amp;'TVK Spiele 25-26 Stand 10.09.25'!J86</f>
        <v>Spielnr. 71 - KG: TVK U14m</v>
      </c>
      <c r="P86" s="26" t="str">
        <f>"Persönlich;TVK Basketball;TVK Basketball Spiele;"&amp;'TVK Spiele 25-26 Stand 10.09.25'!E86</f>
        <v>Persönlich;TVK Basketball;TVK Basketball Spiele;TVK U16m</v>
      </c>
      <c r="Q86" s="26" t="str">
        <f>'TVK Spiele 25-26 Stand 10.09.25'!H86&amp;""</f>
        <v>Regionale Schule</v>
      </c>
      <c r="R86" s="26" t="s">
        <v>109</v>
      </c>
      <c r="S86" s="31" t="b">
        <f>TRUE()</f>
        <v>1</v>
      </c>
      <c r="U86" s="26" t="s">
        <v>110</v>
      </c>
      <c r="V86">
        <v>3</v>
      </c>
    </row>
    <row r="87" spans="1:22" x14ac:dyDescent="0.2">
      <c r="A87" t="str">
        <f>'TVK Spiele 25-26 Stand 10.09.25'!F87&amp;" - "&amp;'TVK Spiele 25-26 Stand 10.09.25'!G87</f>
        <v>1. FC Kaiserslautern 1 - TVK U16m</v>
      </c>
      <c r="B87" s="30">
        <f>'TVK Spiele 25-26 Stand 10.09.25'!D87</f>
        <v>46088.583333333336</v>
      </c>
      <c r="C87" s="28">
        <f>'TVK Spiele 25-26 Stand 10.09.25'!D87</f>
        <v>46088.583333333336</v>
      </c>
      <c r="D87" s="30">
        <f>'TVK Spiele 25-26 Stand 10.09.25'!D87</f>
        <v>46088.583333333336</v>
      </c>
      <c r="E87" s="28">
        <f t="shared" si="2"/>
        <v>46088.645833333336</v>
      </c>
      <c r="F87" s="31" t="b">
        <f>FALSE()</f>
        <v>0</v>
      </c>
      <c r="G87" s="31" t="b">
        <f>FALSE()</f>
        <v>0</v>
      </c>
      <c r="H87" s="30">
        <f>'TVK Spiele 25-26 Stand 10.09.25'!D87</f>
        <v>46088.583333333336</v>
      </c>
      <c r="O87" s="31" t="str">
        <f xml:space="preserve"> "Spielnr. "&amp;'TVK Spiele 25-26 Stand 10.09.25'!A87&amp;" - KG: "&amp;'TVK Spiele 25-26 Stand 10.09.25'!J87</f>
        <v xml:space="preserve">Spielnr. 78 - KG: </v>
      </c>
      <c r="P87" s="26" t="str">
        <f>"Persönlich;TVK Basketball;TVK Basketball Spiele;"&amp;'TVK Spiele 25-26 Stand 10.09.25'!E87</f>
        <v>Persönlich;TVK Basketball;TVK Basketball Spiele;TVK U16m</v>
      </c>
      <c r="Q87" s="26" t="str">
        <f>'TVK Spiele 25-26 Stand 10.09.25'!H87&amp;""</f>
        <v>Hohenstaufengymnasium KL</v>
      </c>
      <c r="R87" s="26" t="s">
        <v>109</v>
      </c>
      <c r="S87" s="31" t="b">
        <f>TRUE()</f>
        <v>1</v>
      </c>
      <c r="U87" s="26" t="s">
        <v>110</v>
      </c>
      <c r="V87">
        <v>3</v>
      </c>
    </row>
    <row r="88" spans="1:22" x14ac:dyDescent="0.2">
      <c r="A88" t="str">
        <f>'TVK Spiele 25-26 Stand 10.09.25'!F88&amp;" - "&amp;'TVK Spiele 25-26 Stand 10.09.25'!G88</f>
        <v>SG Towers Speyer/Schifferstadt 2 - TVK U12mix2</v>
      </c>
      <c r="B88" s="30">
        <f>'TVK Spiele 25-26 Stand 10.09.25'!D88</f>
        <v>46089.416666666664</v>
      </c>
      <c r="C88" s="28">
        <f>'TVK Spiele 25-26 Stand 10.09.25'!D88</f>
        <v>46089.416666666664</v>
      </c>
      <c r="D88" s="30">
        <f>'TVK Spiele 25-26 Stand 10.09.25'!D88</f>
        <v>46089.416666666664</v>
      </c>
      <c r="E88" s="28">
        <f t="shared" si="2"/>
        <v>46089.479166666664</v>
      </c>
      <c r="F88" s="31" t="b">
        <f>FALSE()</f>
        <v>0</v>
      </c>
      <c r="G88" s="31" t="b">
        <f>FALSE()</f>
        <v>0</v>
      </c>
      <c r="H88" s="30">
        <f>'TVK Spiele 25-26 Stand 10.09.25'!D88</f>
        <v>46089.416666666664</v>
      </c>
      <c r="O88" s="31" t="str">
        <f xml:space="preserve"> "Spielnr. "&amp;'TVK Spiele 25-26 Stand 10.09.25'!A88&amp;" - KG: "&amp;'TVK Spiele 25-26 Stand 10.09.25'!J88</f>
        <v xml:space="preserve">Spielnr. 78 - KG: </v>
      </c>
      <c r="P88" s="26" t="str">
        <f>"Persönlich;TVK Basketball;TVK Basketball Spiele;"&amp;'TVK Spiele 25-26 Stand 10.09.25'!E88</f>
        <v>Persönlich;TVK Basketball;TVK Basketball Spiele;TVK U12mix2</v>
      </c>
      <c r="Q88" s="26" t="str">
        <f>'TVK Spiele 25-26 Stand 10.09.25'!H88&amp;""</f>
        <v>Grundschule im Vogelgesang</v>
      </c>
      <c r="R88" s="26" t="s">
        <v>109</v>
      </c>
      <c r="S88" s="31" t="b">
        <f>TRUE()</f>
        <v>1</v>
      </c>
      <c r="U88" s="26" t="s">
        <v>110</v>
      </c>
      <c r="V88">
        <v>3</v>
      </c>
    </row>
    <row r="89" spans="1:22" x14ac:dyDescent="0.2">
      <c r="A89" t="str">
        <f>'TVK Spiele 25-26 Stand 10.09.25'!F89&amp;" - "&amp;'TVK Spiele 25-26 Stand 10.09.25'!G89</f>
        <v>1. FC Kaiserslautern 2 - TVK U14m</v>
      </c>
      <c r="B89" s="30">
        <f>'TVK Spiele 25-26 Stand 10.09.25'!D89</f>
        <v>46089.416666666664</v>
      </c>
      <c r="C89" s="28">
        <f>'TVK Spiele 25-26 Stand 10.09.25'!D89</f>
        <v>46089.416666666664</v>
      </c>
      <c r="D89" s="30">
        <f>'TVK Spiele 25-26 Stand 10.09.25'!D89</f>
        <v>46089.416666666664</v>
      </c>
      <c r="E89" s="28">
        <f t="shared" si="2"/>
        <v>46089.479166666664</v>
      </c>
      <c r="F89" s="31" t="b">
        <f>FALSE()</f>
        <v>0</v>
      </c>
      <c r="G89" s="31" t="b">
        <f>FALSE()</f>
        <v>0</v>
      </c>
      <c r="H89" s="30">
        <f>'TVK Spiele 25-26 Stand 10.09.25'!D89</f>
        <v>46089.416666666664</v>
      </c>
      <c r="O89" s="31" t="str">
        <f xml:space="preserve"> "Spielnr. "&amp;'TVK Spiele 25-26 Stand 10.09.25'!A89&amp;" - KG: "&amp;'TVK Spiele 25-26 Stand 10.09.25'!J89</f>
        <v xml:space="preserve">Spielnr. 78 - KG: </v>
      </c>
      <c r="P89" s="26" t="str">
        <f>"Persönlich;TVK Basketball;TVK Basketball Spiele;"&amp;'TVK Spiele 25-26 Stand 10.09.25'!E89</f>
        <v>Persönlich;TVK Basketball;TVK Basketball Spiele;TVK U14m</v>
      </c>
      <c r="Q89" s="26" t="str">
        <f>'TVK Spiele 25-26 Stand 10.09.25'!H89&amp;""</f>
        <v>Hohenstaufengymnasium KL</v>
      </c>
      <c r="R89" s="26" t="s">
        <v>109</v>
      </c>
      <c r="S89" s="31" t="b">
        <f>TRUE()</f>
        <v>1</v>
      </c>
      <c r="U89" s="26" t="s">
        <v>110</v>
      </c>
      <c r="V89">
        <v>3</v>
      </c>
    </row>
    <row r="90" spans="1:22" x14ac:dyDescent="0.2">
      <c r="A90" t="str">
        <f>'TVK Spiele 25-26 Stand 10.09.25'!F90&amp;" - "&amp;'TVK Spiele 25-26 Stand 10.09.25'!G90</f>
        <v>SG Towers Speyer/Schifferstadt 1 - TVK U12mix1</v>
      </c>
      <c r="B90" s="30">
        <f>'TVK Spiele 25-26 Stand 10.09.25'!D90</f>
        <v>46089.520833333336</v>
      </c>
      <c r="C90" s="28">
        <f>'TVK Spiele 25-26 Stand 10.09.25'!D90</f>
        <v>46089.520833333336</v>
      </c>
      <c r="D90" s="30">
        <f>'TVK Spiele 25-26 Stand 10.09.25'!D90</f>
        <v>46089.520833333336</v>
      </c>
      <c r="E90" s="28">
        <f t="shared" si="2"/>
        <v>46089.583333333336</v>
      </c>
      <c r="F90" s="31" t="b">
        <f>FALSE()</f>
        <v>0</v>
      </c>
      <c r="G90" s="31" t="b">
        <f>FALSE()</f>
        <v>0</v>
      </c>
      <c r="H90" s="30">
        <f>'TVK Spiele 25-26 Stand 10.09.25'!D90</f>
        <v>46089.520833333336</v>
      </c>
      <c r="O90" s="31" t="str">
        <f xml:space="preserve"> "Spielnr. "&amp;'TVK Spiele 25-26 Stand 10.09.25'!A90&amp;" - KG: "&amp;'TVK Spiele 25-26 Stand 10.09.25'!J90</f>
        <v xml:space="preserve">Spielnr. 78 - KG: </v>
      </c>
      <c r="P90" s="26" t="str">
        <f>"Persönlich;TVK Basketball;TVK Basketball Spiele;"&amp;'TVK Spiele 25-26 Stand 10.09.25'!E90</f>
        <v>Persönlich;TVK Basketball;TVK Basketball Spiele;TVK U12mix1</v>
      </c>
      <c r="Q90" s="26" t="str">
        <f>'TVK Spiele 25-26 Stand 10.09.25'!H90&amp;""</f>
        <v>Grundschule im Vogelgesang</v>
      </c>
      <c r="R90" s="26" t="s">
        <v>109</v>
      </c>
      <c r="S90" s="31" t="b">
        <f>TRUE()</f>
        <v>1</v>
      </c>
      <c r="U90" s="26" t="s">
        <v>110</v>
      </c>
      <c r="V90">
        <v>3</v>
      </c>
    </row>
    <row r="91" spans="1:22" x14ac:dyDescent="0.2">
      <c r="A91" t="str">
        <f>'TVK Spiele 25-26 Stand 10.09.25'!F91&amp;" - "&amp;'TVK Spiele 25-26 Stand 10.09.25'!G91</f>
        <v>SG Towers Speyer/Schifferstadt - TVK U14w</v>
      </c>
      <c r="B91" s="30">
        <f>'TVK Spiele 25-26 Stand 10.09.25'!D91</f>
        <v>46089.583333333336</v>
      </c>
      <c r="C91" s="28">
        <f>'TVK Spiele 25-26 Stand 10.09.25'!D91</f>
        <v>46089.583333333336</v>
      </c>
      <c r="D91" s="30">
        <f>'TVK Spiele 25-26 Stand 10.09.25'!D91</f>
        <v>46089.583333333336</v>
      </c>
      <c r="E91" s="28">
        <f t="shared" si="2"/>
        <v>46089.645833333336</v>
      </c>
      <c r="F91" s="31" t="b">
        <f>FALSE()</f>
        <v>0</v>
      </c>
      <c r="G91" s="31" t="b">
        <f>FALSE()</f>
        <v>0</v>
      </c>
      <c r="H91" s="30">
        <f>'TVK Spiele 25-26 Stand 10.09.25'!D91</f>
        <v>46089.583333333336</v>
      </c>
      <c r="O91" s="31" t="str">
        <f xml:space="preserve"> "Spielnr. "&amp;'TVK Spiele 25-26 Stand 10.09.25'!A91&amp;" - KG: "&amp;'TVK Spiele 25-26 Stand 10.09.25'!J91</f>
        <v xml:space="preserve">Spielnr. 78 - KG: </v>
      </c>
      <c r="P91" s="26" t="str">
        <f>"Persönlich;TVK Basketball;TVK Basketball Spiele;"&amp;'TVK Spiele 25-26 Stand 10.09.25'!E91</f>
        <v>Persönlich;TVK Basketball;TVK Basketball Spiele;TVK U14w</v>
      </c>
      <c r="Q91" s="26" t="str">
        <f>'TVK Spiele 25-26 Stand 10.09.25'!H91&amp;""</f>
        <v>Friedrich-Magn.-Schwerd Gym.</v>
      </c>
      <c r="R91" s="26" t="s">
        <v>109</v>
      </c>
      <c r="S91" s="31" t="b">
        <f>TRUE()</f>
        <v>1</v>
      </c>
      <c r="U91" s="26" t="s">
        <v>110</v>
      </c>
      <c r="V91">
        <v>3</v>
      </c>
    </row>
    <row r="92" spans="1:22" x14ac:dyDescent="0.2">
      <c r="A92" t="str">
        <f>'TVK Spiele 25-26 Stand 10.09.25'!F92&amp;" - "&amp;'TVK Spiele 25-26 Stand 10.09.25'!G92</f>
        <v>DJK Nieder-Olm - TVK I</v>
      </c>
      <c r="B92" s="30">
        <f>'TVK Spiele 25-26 Stand 10.09.25'!D92</f>
        <v>46089.666666666664</v>
      </c>
      <c r="C92" s="28">
        <f>'TVK Spiele 25-26 Stand 10.09.25'!D92</f>
        <v>46089.666666666664</v>
      </c>
      <c r="D92" s="30">
        <f>'TVK Spiele 25-26 Stand 10.09.25'!D92</f>
        <v>46089.666666666664</v>
      </c>
      <c r="E92" s="28">
        <f t="shared" si="2"/>
        <v>46089.729166666664</v>
      </c>
      <c r="F92" s="31" t="b">
        <f>FALSE()</f>
        <v>0</v>
      </c>
      <c r="G92" s="31" t="b">
        <f>FALSE()</f>
        <v>0</v>
      </c>
      <c r="H92" s="30">
        <f>'TVK Spiele 25-26 Stand 10.09.25'!D92</f>
        <v>46089.666666666664</v>
      </c>
      <c r="O92" s="31" t="str">
        <f xml:space="preserve"> "Spielnr. "&amp;'TVK Spiele 25-26 Stand 10.09.25'!A92&amp;" - KG: "&amp;'TVK Spiele 25-26 Stand 10.09.25'!J92</f>
        <v xml:space="preserve">Spielnr. 62 - KG: </v>
      </c>
      <c r="P92" s="26" t="str">
        <f>"Persönlich;TVK Basketball;TVK Basketball Spiele;"&amp;'TVK Spiele 25-26 Stand 10.09.25'!E92</f>
        <v>Persönlich;TVK Basketball;TVK Basketball Spiele;TVK I</v>
      </c>
      <c r="Q92" s="26" t="str">
        <f>'TVK Spiele 25-26 Stand 10.09.25'!H92&amp;""</f>
        <v>Staatl. Gymnasium Nieder-Olm</v>
      </c>
      <c r="R92" s="26" t="s">
        <v>109</v>
      </c>
      <c r="S92" s="31" t="b">
        <f>TRUE()</f>
        <v>1</v>
      </c>
      <c r="U92" s="26" t="s">
        <v>110</v>
      </c>
      <c r="V92">
        <v>3</v>
      </c>
    </row>
    <row r="93" spans="1:22" x14ac:dyDescent="0.2">
      <c r="A93" t="str">
        <f>'TVK Spiele 25-26 Stand 10.09.25'!F93&amp;" - "&amp;'TVK Spiele 25-26 Stand 10.09.25'!G93</f>
        <v>TVK II - SG Ludwigshafen/Frankenthal 2</v>
      </c>
      <c r="B93" s="30">
        <f>'TVK Spiele 25-26 Stand 10.09.25'!D93</f>
        <v>46095.666666666664</v>
      </c>
      <c r="C93" s="28">
        <f>'TVK Spiele 25-26 Stand 10.09.25'!D93</f>
        <v>46095.666666666664</v>
      </c>
      <c r="D93" s="30">
        <f>'TVK Spiele 25-26 Stand 10.09.25'!D93</f>
        <v>46095.666666666664</v>
      </c>
      <c r="E93" s="28">
        <f t="shared" si="2"/>
        <v>46095.729166666664</v>
      </c>
      <c r="F93" s="31" t="b">
        <f>FALSE()</f>
        <v>0</v>
      </c>
      <c r="G93" s="31" t="b">
        <f>FALSE()</f>
        <v>0</v>
      </c>
      <c r="H93" s="30">
        <f>'TVK Spiele 25-26 Stand 10.09.25'!D93</f>
        <v>46095.666666666664</v>
      </c>
      <c r="O93" s="31" t="str">
        <f xml:space="preserve"> "Spielnr. "&amp;'TVK Spiele 25-26 Stand 10.09.25'!A93&amp;" - KG: "&amp;'TVK Spiele 25-26 Stand 10.09.25'!J93</f>
        <v>Spielnr. 38 - KG: TVK U18m</v>
      </c>
      <c r="P93" s="26" t="str">
        <f>"Persönlich;TVK Basketball;TVK Basketball Spiele;"&amp;'TVK Spiele 25-26 Stand 10.09.25'!E93</f>
        <v>Persönlich;TVK Basketball;TVK Basketball Spiele;TVK II</v>
      </c>
      <c r="Q93" s="26" t="str">
        <f>'TVK Spiele 25-26 Stand 10.09.25'!H93&amp;""</f>
        <v>Regionale Schule</v>
      </c>
      <c r="R93" s="26" t="s">
        <v>109</v>
      </c>
      <c r="S93" s="31" t="b">
        <f>TRUE()</f>
        <v>1</v>
      </c>
      <c r="U93" s="26" t="s">
        <v>110</v>
      </c>
      <c r="V93">
        <v>3</v>
      </c>
    </row>
    <row r="94" spans="1:22" x14ac:dyDescent="0.2">
      <c r="A94" t="str">
        <f>'TVK Spiele 25-26 Stand 10.09.25'!F94&amp;" - "&amp;'TVK Spiele 25-26 Stand 10.09.25'!G94</f>
        <v>TVK I - SG Ludwigshafen / Frankenthal</v>
      </c>
      <c r="B94" s="30">
        <f>'TVK Spiele 25-26 Stand 10.09.25'!D94</f>
        <v>46095.75</v>
      </c>
      <c r="C94" s="28">
        <f>'TVK Spiele 25-26 Stand 10.09.25'!D94</f>
        <v>46095.75</v>
      </c>
      <c r="D94" s="30">
        <f>'TVK Spiele 25-26 Stand 10.09.25'!D94</f>
        <v>46095.75</v>
      </c>
      <c r="E94" s="28">
        <f t="shared" si="2"/>
        <v>46095.8125</v>
      </c>
      <c r="F94" s="31" t="b">
        <f>FALSE()</f>
        <v>0</v>
      </c>
      <c r="G94" s="31" t="b">
        <f>FALSE()</f>
        <v>0</v>
      </c>
      <c r="H94" s="30">
        <f>'TVK Spiele 25-26 Stand 10.09.25'!D94</f>
        <v>46095.75</v>
      </c>
      <c r="O94" s="31" t="str">
        <f xml:space="preserve"> "Spielnr. "&amp;'TVK Spiele 25-26 Stand 10.09.25'!A94&amp;" - KG: "&amp;'TVK Spiele 25-26 Stand 10.09.25'!J94</f>
        <v>Spielnr. 67 - KG: TVK Damen</v>
      </c>
      <c r="P94" s="26" t="str">
        <f>"Persönlich;TVK Basketball;TVK Basketball Spiele;"&amp;'TVK Spiele 25-26 Stand 10.09.25'!E94</f>
        <v>Persönlich;TVK Basketball;TVK Basketball Spiele;TVK I</v>
      </c>
      <c r="Q94" s="26" t="str">
        <f>'TVK Spiele 25-26 Stand 10.09.25'!H94&amp;""</f>
        <v>Regionale Schule</v>
      </c>
      <c r="R94" s="26" t="s">
        <v>109</v>
      </c>
      <c r="S94" s="31" t="b">
        <f>TRUE()</f>
        <v>1</v>
      </c>
      <c r="U94" s="26" t="s">
        <v>110</v>
      </c>
      <c r="V94">
        <v>3</v>
      </c>
    </row>
    <row r="95" spans="1:22" x14ac:dyDescent="0.2">
      <c r="A95" t="str">
        <f>'TVK Spiele 25-26 Stand 10.09.25'!F95&amp;" - "&amp;'TVK Spiele 25-26 Stand 10.09.25'!G95</f>
        <v>TVK U12mix1 - SG TV Dürkheim-BB-Int. Speyer 1</v>
      </c>
      <c r="B95" s="30">
        <f>'TVK Spiele 25-26 Stand 10.09.25'!D95</f>
        <v>46096.416666666664</v>
      </c>
      <c r="C95" s="28">
        <f>'TVK Spiele 25-26 Stand 10.09.25'!D95</f>
        <v>46096.416666666664</v>
      </c>
      <c r="D95" s="30">
        <f>'TVK Spiele 25-26 Stand 10.09.25'!D95</f>
        <v>46096.416666666664</v>
      </c>
      <c r="E95" s="28">
        <f t="shared" si="2"/>
        <v>46096.479166666664</v>
      </c>
      <c r="F95" s="31" t="b">
        <f>FALSE()</f>
        <v>0</v>
      </c>
      <c r="G95" s="31" t="b">
        <f>FALSE()</f>
        <v>0</v>
      </c>
      <c r="H95" s="30">
        <f>'TVK Spiele 25-26 Stand 10.09.25'!D95</f>
        <v>46096.416666666664</v>
      </c>
      <c r="O95" s="31" t="str">
        <f xml:space="preserve"> "Spielnr. "&amp;'TVK Spiele 25-26 Stand 10.09.25'!A95&amp;" - KG: "&amp;'TVK Spiele 25-26 Stand 10.09.25'!J95</f>
        <v>Spielnr. 84 - KG: TVK U12mix2</v>
      </c>
      <c r="P95" s="26" t="str">
        <f>"Persönlich;TVK Basketball;TVK Basketball Spiele;"&amp;'TVK Spiele 25-26 Stand 10.09.25'!E95</f>
        <v>Persönlich;TVK Basketball;TVK Basketball Spiele;TVK U12mix1</v>
      </c>
      <c r="Q95" s="26" t="str">
        <f>'TVK Spiele 25-26 Stand 10.09.25'!H95&amp;""</f>
        <v>Regionale Schule</v>
      </c>
      <c r="R95" s="26" t="s">
        <v>109</v>
      </c>
      <c r="S95" s="31" t="b">
        <f>TRUE()</f>
        <v>1</v>
      </c>
      <c r="U95" s="26" t="s">
        <v>110</v>
      </c>
      <c r="V95">
        <v>3</v>
      </c>
    </row>
    <row r="96" spans="1:22" x14ac:dyDescent="0.2">
      <c r="A96" t="str">
        <f>'TVK Spiele 25-26 Stand 10.09.25'!F96&amp;" - "&amp;'TVK Spiele 25-26 Stand 10.09.25'!G96</f>
        <v>TVK U12mix2 - SG TV Dürkheim-BB-Int. Speyer 2</v>
      </c>
      <c r="B96" s="30">
        <f>'TVK Spiele 25-26 Stand 10.09.25'!D96</f>
        <v>46096.5</v>
      </c>
      <c r="C96" s="28">
        <f>'TVK Spiele 25-26 Stand 10.09.25'!D96</f>
        <v>46096.5</v>
      </c>
      <c r="D96" s="30">
        <f>'TVK Spiele 25-26 Stand 10.09.25'!D96</f>
        <v>46096.5</v>
      </c>
      <c r="E96" s="28">
        <f t="shared" si="2"/>
        <v>46096.5625</v>
      </c>
      <c r="F96" s="31" t="b">
        <f>FALSE()</f>
        <v>0</v>
      </c>
      <c r="G96" s="31" t="b">
        <f>FALSE()</f>
        <v>0</v>
      </c>
      <c r="H96" s="30">
        <f>'TVK Spiele 25-26 Stand 10.09.25'!D96</f>
        <v>46096.5</v>
      </c>
      <c r="O96" s="31" t="str">
        <f xml:space="preserve"> "Spielnr. "&amp;'TVK Spiele 25-26 Stand 10.09.25'!A96&amp;" - KG: "&amp;'TVK Spiele 25-26 Stand 10.09.25'!J96</f>
        <v>Spielnr. 84 - KG: TVK U12mix1</v>
      </c>
      <c r="P96" s="26" t="str">
        <f>"Persönlich;TVK Basketball;TVK Basketball Spiele;"&amp;'TVK Spiele 25-26 Stand 10.09.25'!E96</f>
        <v>Persönlich;TVK Basketball;TVK Basketball Spiele;TVK U12mix2</v>
      </c>
      <c r="Q96" s="26" t="str">
        <f>'TVK Spiele 25-26 Stand 10.09.25'!H96&amp;""</f>
        <v>Regionale Schule</v>
      </c>
      <c r="R96" s="26" t="s">
        <v>109</v>
      </c>
      <c r="S96" s="31" t="b">
        <f>TRUE()</f>
        <v>1</v>
      </c>
      <c r="U96" s="26" t="s">
        <v>110</v>
      </c>
      <c r="V96">
        <v>3</v>
      </c>
    </row>
    <row r="97" spans="1:22" x14ac:dyDescent="0.2">
      <c r="A97" t="str">
        <f>'TVK Spiele 25-26 Stand 10.09.25'!F97&amp;" - "&amp;'TVK Spiele 25-26 Stand 10.09.25'!G97</f>
        <v>TVK U14m - SG Ludwigshafen/Frankenthal</v>
      </c>
      <c r="B97" s="30">
        <f>'TVK Spiele 25-26 Stand 10.09.25'!D97</f>
        <v>46096.583333333336</v>
      </c>
      <c r="C97" s="28">
        <f>'TVK Spiele 25-26 Stand 10.09.25'!D97</f>
        <v>46096.583333333336</v>
      </c>
      <c r="D97" s="30">
        <f>'TVK Spiele 25-26 Stand 10.09.25'!D97</f>
        <v>46096.583333333336</v>
      </c>
      <c r="E97" s="28">
        <f t="shared" ref="E97:E113" si="3">C97+TIME(1,30,0)</f>
        <v>46096.645833333336</v>
      </c>
      <c r="F97" s="31" t="b">
        <f>FALSE()</f>
        <v>0</v>
      </c>
      <c r="G97" s="31" t="b">
        <f>FALSE()</f>
        <v>0</v>
      </c>
      <c r="H97" s="30">
        <f>'TVK Spiele 25-26 Stand 10.09.25'!D97</f>
        <v>46096.583333333336</v>
      </c>
      <c r="O97" s="31" t="str">
        <f xml:space="preserve"> "Spielnr. "&amp;'TVK Spiele 25-26 Stand 10.09.25'!A97&amp;" - KG: "&amp;'TVK Spiele 25-26 Stand 10.09.25'!J97</f>
        <v>Spielnr. 84 - KG: TVK U16m</v>
      </c>
      <c r="P97" s="26" t="str">
        <f>"Persönlich;TVK Basketball;TVK Basketball Spiele;"&amp;'TVK Spiele 25-26 Stand 10.09.25'!E97</f>
        <v>Persönlich;TVK Basketball;TVK Basketball Spiele;TVK U14m</v>
      </c>
      <c r="Q97" s="26" t="str">
        <f>'TVK Spiele 25-26 Stand 10.09.25'!H97&amp;""</f>
        <v>Regionale Schule</v>
      </c>
      <c r="R97" s="26" t="s">
        <v>109</v>
      </c>
      <c r="S97" s="31" t="b">
        <f>TRUE()</f>
        <v>1</v>
      </c>
      <c r="U97" s="26" t="s">
        <v>110</v>
      </c>
      <c r="V97">
        <v>3</v>
      </c>
    </row>
    <row r="98" spans="1:22" x14ac:dyDescent="0.2">
      <c r="A98" t="str">
        <f>'TVK Spiele 25-26 Stand 10.09.25'!F98&amp;" - "&amp;'TVK Spiele 25-26 Stand 10.09.25'!G98</f>
        <v>TSG Maxdorf 2 - TVK U12mix2</v>
      </c>
      <c r="B98" s="30">
        <f>'TVK Spiele 25-26 Stand 10.09.25'!D98</f>
        <v>46102.416666666664</v>
      </c>
      <c r="C98" s="28">
        <f>'TVK Spiele 25-26 Stand 10.09.25'!D98</f>
        <v>46102.416666666664</v>
      </c>
      <c r="D98" s="30">
        <f>'TVK Spiele 25-26 Stand 10.09.25'!D98</f>
        <v>46102.416666666664</v>
      </c>
      <c r="E98" s="28">
        <f t="shared" si="3"/>
        <v>46102.479166666664</v>
      </c>
      <c r="F98" s="31" t="b">
        <f>FALSE()</f>
        <v>0</v>
      </c>
      <c r="G98" s="31" t="b">
        <f>FALSE()</f>
        <v>0</v>
      </c>
      <c r="H98" s="30">
        <f>'TVK Spiele 25-26 Stand 10.09.25'!D98</f>
        <v>46102.416666666664</v>
      </c>
      <c r="O98" s="31" t="str">
        <f xml:space="preserve"> "Spielnr. "&amp;'TVK Spiele 25-26 Stand 10.09.25'!A98&amp;" - KG: "&amp;'TVK Spiele 25-26 Stand 10.09.25'!J98</f>
        <v xml:space="preserve">Spielnr. 88 - KG: </v>
      </c>
      <c r="P98" s="26" t="str">
        <f>"Persönlich;TVK Basketball;TVK Basketball Spiele;"&amp;'TVK Spiele 25-26 Stand 10.09.25'!E98</f>
        <v>Persönlich;TVK Basketball;TVK Basketball Spiele;TVK U12mix2</v>
      </c>
      <c r="Q98" s="26" t="str">
        <f>'TVK Spiele 25-26 Stand 10.09.25'!H98&amp;""</f>
        <v>Waldsporthalle</v>
      </c>
      <c r="R98" s="26" t="s">
        <v>109</v>
      </c>
      <c r="S98" s="31" t="b">
        <f>TRUE()</f>
        <v>1</v>
      </c>
      <c r="U98" s="26" t="s">
        <v>110</v>
      </c>
      <c r="V98">
        <v>3</v>
      </c>
    </row>
    <row r="99" spans="1:22" x14ac:dyDescent="0.2">
      <c r="A99" t="str">
        <f>'TVK Spiele 25-26 Stand 10.09.25'!F99&amp;" - "&amp;'TVK Spiele 25-26 Stand 10.09.25'!G99</f>
        <v>TSG Maxdorf - TVK U14w</v>
      </c>
      <c r="B99" s="30">
        <f>'TVK Spiele 25-26 Stand 10.09.25'!D99</f>
        <v>46102.520833333336</v>
      </c>
      <c r="C99" s="28">
        <f>'TVK Spiele 25-26 Stand 10.09.25'!D99</f>
        <v>46102.520833333336</v>
      </c>
      <c r="D99" s="30">
        <f>'TVK Spiele 25-26 Stand 10.09.25'!D99</f>
        <v>46102.520833333336</v>
      </c>
      <c r="E99" s="28">
        <f t="shared" si="3"/>
        <v>46102.583333333336</v>
      </c>
      <c r="F99" s="31" t="b">
        <f>FALSE()</f>
        <v>0</v>
      </c>
      <c r="G99" s="31" t="b">
        <f>FALSE()</f>
        <v>0</v>
      </c>
      <c r="H99" s="30">
        <f>'TVK Spiele 25-26 Stand 10.09.25'!D99</f>
        <v>46102.520833333336</v>
      </c>
      <c r="O99" s="31" t="str">
        <f xml:space="preserve"> "Spielnr. "&amp;'TVK Spiele 25-26 Stand 10.09.25'!A99&amp;" - KG: "&amp;'TVK Spiele 25-26 Stand 10.09.25'!J99</f>
        <v xml:space="preserve">Spielnr. 88 - KG: </v>
      </c>
      <c r="P99" s="26" t="str">
        <f>"Persönlich;TVK Basketball;TVK Basketball Spiele;"&amp;'TVK Spiele 25-26 Stand 10.09.25'!E99</f>
        <v>Persönlich;TVK Basketball;TVK Basketball Spiele;TVK U14w</v>
      </c>
      <c r="Q99" s="26" t="str">
        <f>'TVK Spiele 25-26 Stand 10.09.25'!H99&amp;""</f>
        <v>Waldsporthalle</v>
      </c>
      <c r="R99" s="26" t="s">
        <v>109</v>
      </c>
      <c r="S99" s="31" t="b">
        <f>TRUE()</f>
        <v>1</v>
      </c>
      <c r="U99" s="26" t="s">
        <v>110</v>
      </c>
      <c r="V99">
        <v>3</v>
      </c>
    </row>
    <row r="100" spans="1:22" x14ac:dyDescent="0.2">
      <c r="A100" t="str">
        <f>'TVK Spiele 25-26 Stand 10.09.25'!F100&amp;" - "&amp;'TVK Spiele 25-26 Stand 10.09.25'!G100</f>
        <v>Kaiserslautern Thunderbolts e.V. 2 - TVK U18m</v>
      </c>
      <c r="B100" s="30">
        <f>'TVK Spiele 25-26 Stand 10.09.25'!D100</f>
        <v>46102.583333333336</v>
      </c>
      <c r="C100" s="28">
        <f>'TVK Spiele 25-26 Stand 10.09.25'!D100</f>
        <v>46102.583333333336</v>
      </c>
      <c r="D100" s="30">
        <f>'TVK Spiele 25-26 Stand 10.09.25'!D100</f>
        <v>46102.583333333336</v>
      </c>
      <c r="E100" s="28">
        <f t="shared" si="3"/>
        <v>46102.645833333336</v>
      </c>
      <c r="F100" s="31" t="b">
        <f>FALSE()</f>
        <v>0</v>
      </c>
      <c r="G100" s="31" t="b">
        <f>FALSE()</f>
        <v>0</v>
      </c>
      <c r="H100" s="30">
        <f>'TVK Spiele 25-26 Stand 10.09.25'!D100</f>
        <v>46102.583333333336</v>
      </c>
      <c r="O100" s="31" t="str">
        <f xml:space="preserve"> "Spielnr. "&amp;'TVK Spiele 25-26 Stand 10.09.25'!A100&amp;" - KG: "&amp;'TVK Spiele 25-26 Stand 10.09.25'!J100</f>
        <v xml:space="preserve">Spielnr. 88 - KG: </v>
      </c>
      <c r="P100" s="26" t="str">
        <f>"Persönlich;TVK Basketball;TVK Basketball Spiele;"&amp;'TVK Spiele 25-26 Stand 10.09.25'!E100</f>
        <v>Persönlich;TVK Basketball;TVK Basketball Spiele;TVK U18m</v>
      </c>
      <c r="Q100" s="26" t="str">
        <f>'TVK Spiele 25-26 Stand 10.09.25'!H100&amp;""</f>
        <v>Schulzentrum - Süd</v>
      </c>
      <c r="R100" s="26" t="s">
        <v>109</v>
      </c>
      <c r="S100" s="31" t="b">
        <f>TRUE()</f>
        <v>1</v>
      </c>
      <c r="U100" s="26" t="s">
        <v>110</v>
      </c>
      <c r="V100">
        <v>3</v>
      </c>
    </row>
    <row r="101" spans="1:22" x14ac:dyDescent="0.2">
      <c r="A101" t="str">
        <f>'TVK Spiele 25-26 Stand 10.09.25'!F101&amp;" - "&amp;'TVK Spiele 25-26 Stand 10.09.25'!G101</f>
        <v>TSG Maxdorf - TVK U14m</v>
      </c>
      <c r="B101" s="30">
        <f>'TVK Spiele 25-26 Stand 10.09.25'!D101</f>
        <v>46102.604166666664</v>
      </c>
      <c r="C101" s="28">
        <f>'TVK Spiele 25-26 Stand 10.09.25'!D101</f>
        <v>46102.604166666664</v>
      </c>
      <c r="D101" s="30">
        <f>'TVK Spiele 25-26 Stand 10.09.25'!D101</f>
        <v>46102.604166666664</v>
      </c>
      <c r="E101" s="28">
        <f t="shared" si="3"/>
        <v>46102.666666666664</v>
      </c>
      <c r="F101" s="31" t="b">
        <f>FALSE()</f>
        <v>0</v>
      </c>
      <c r="G101" s="31" t="b">
        <f>FALSE()</f>
        <v>0</v>
      </c>
      <c r="H101" s="30">
        <f>'TVK Spiele 25-26 Stand 10.09.25'!D101</f>
        <v>46102.604166666664</v>
      </c>
      <c r="O101" s="31" t="str">
        <f xml:space="preserve"> "Spielnr. "&amp;'TVK Spiele 25-26 Stand 10.09.25'!A101&amp;" - KG: "&amp;'TVK Spiele 25-26 Stand 10.09.25'!J101</f>
        <v xml:space="preserve">Spielnr. 88 - KG: </v>
      </c>
      <c r="P101" s="26" t="str">
        <f>"Persönlich;TVK Basketball;TVK Basketball Spiele;"&amp;'TVK Spiele 25-26 Stand 10.09.25'!E101</f>
        <v>Persönlich;TVK Basketball;TVK Basketball Spiele;TVK U14m</v>
      </c>
      <c r="Q101" s="26" t="str">
        <f>'TVK Spiele 25-26 Stand 10.09.25'!H101&amp;""</f>
        <v>Waldsporthalle</v>
      </c>
      <c r="R101" s="26" t="s">
        <v>109</v>
      </c>
      <c r="S101" s="31" t="b">
        <f>TRUE()</f>
        <v>1</v>
      </c>
      <c r="U101" s="26" t="s">
        <v>110</v>
      </c>
      <c r="V101">
        <v>3</v>
      </c>
    </row>
    <row r="102" spans="1:22" x14ac:dyDescent="0.2">
      <c r="A102" t="str">
        <f>'TVK Spiele 25-26 Stand 10.09.25'!F102&amp;" - "&amp;'TVK Spiele 25-26 Stand 10.09.25'!G102</f>
        <v>TSG Maxdorf - TVK U16m</v>
      </c>
      <c r="B102" s="30">
        <f>'TVK Spiele 25-26 Stand 10.09.25'!D102</f>
        <v>46102.6875</v>
      </c>
      <c r="C102" s="28">
        <f>'TVK Spiele 25-26 Stand 10.09.25'!D102</f>
        <v>46102.6875</v>
      </c>
      <c r="D102" s="30">
        <f>'TVK Spiele 25-26 Stand 10.09.25'!D102</f>
        <v>46102.6875</v>
      </c>
      <c r="E102" s="28">
        <f t="shared" si="3"/>
        <v>46102.75</v>
      </c>
      <c r="F102" s="31" t="b">
        <f>FALSE()</f>
        <v>0</v>
      </c>
      <c r="G102" s="31" t="b">
        <f>FALSE()</f>
        <v>0</v>
      </c>
      <c r="H102" s="30">
        <f>'TVK Spiele 25-26 Stand 10.09.25'!D102</f>
        <v>46102.6875</v>
      </c>
      <c r="O102" s="31" t="str">
        <f xml:space="preserve"> "Spielnr. "&amp;'TVK Spiele 25-26 Stand 10.09.25'!A102&amp;" - KG: "&amp;'TVK Spiele 25-26 Stand 10.09.25'!J102</f>
        <v xml:space="preserve">Spielnr. 88 - KG: </v>
      </c>
      <c r="P102" s="26" t="str">
        <f>"Persönlich;TVK Basketball;TVK Basketball Spiele;"&amp;'TVK Spiele 25-26 Stand 10.09.25'!E102</f>
        <v>Persönlich;TVK Basketball;TVK Basketball Spiele;TVK U16m</v>
      </c>
      <c r="Q102" s="26" t="str">
        <f>'TVK Spiele 25-26 Stand 10.09.25'!H102&amp;""</f>
        <v>Waldsporthalle</v>
      </c>
      <c r="R102" s="26" t="s">
        <v>109</v>
      </c>
      <c r="S102" s="31" t="b">
        <f>TRUE()</f>
        <v>1</v>
      </c>
      <c r="U102" s="26" t="s">
        <v>110</v>
      </c>
      <c r="V102">
        <v>3</v>
      </c>
    </row>
    <row r="103" spans="1:22" x14ac:dyDescent="0.2">
      <c r="A103" t="str">
        <f>'TVK Spiele 25-26 Stand 10.09.25'!F103&amp;" - "&amp;'TVK Spiele 25-26 Stand 10.09.25'!G103</f>
        <v>TV Clausen - TVK Damen</v>
      </c>
      <c r="B103" s="30">
        <f>'TVK Spiele 25-26 Stand 10.09.25'!D103</f>
        <v>46102.708333333336</v>
      </c>
      <c r="C103" s="28">
        <f>'TVK Spiele 25-26 Stand 10.09.25'!D103</f>
        <v>46102.708333333336</v>
      </c>
      <c r="D103" s="30">
        <f>'TVK Spiele 25-26 Stand 10.09.25'!D103</f>
        <v>46102.708333333336</v>
      </c>
      <c r="E103" s="28">
        <f t="shared" si="3"/>
        <v>46102.770833333336</v>
      </c>
      <c r="F103" s="31" t="b">
        <f>FALSE()</f>
        <v>0</v>
      </c>
      <c r="G103" s="31" t="b">
        <f>FALSE()</f>
        <v>0</v>
      </c>
      <c r="H103" s="30">
        <f>'TVK Spiele 25-26 Stand 10.09.25'!D103</f>
        <v>46102.708333333336</v>
      </c>
      <c r="O103" s="31" t="str">
        <f xml:space="preserve"> "Spielnr. "&amp;'TVK Spiele 25-26 Stand 10.09.25'!A103&amp;" - KG: "&amp;'TVK Spiele 25-26 Stand 10.09.25'!J103</f>
        <v xml:space="preserve">Spielnr. 29 - KG: </v>
      </c>
      <c r="P103" s="26" t="str">
        <f>"Persönlich;TVK Basketball;TVK Basketball Spiele;"&amp;'TVK Spiele 25-26 Stand 10.09.25'!E103</f>
        <v>Persönlich;TVK Basketball;TVK Basketball Spiele;TVK Damen</v>
      </c>
      <c r="Q103" s="26" t="str">
        <f>'TVK Spiele 25-26 Stand 10.09.25'!H103&amp;""</f>
        <v>Gräfensteinhalle</v>
      </c>
      <c r="R103" s="26" t="s">
        <v>109</v>
      </c>
      <c r="S103" s="31" t="b">
        <f>TRUE()</f>
        <v>1</v>
      </c>
      <c r="U103" s="26" t="s">
        <v>110</v>
      </c>
      <c r="V103">
        <v>3</v>
      </c>
    </row>
    <row r="104" spans="1:22" x14ac:dyDescent="0.2">
      <c r="A104" t="str">
        <f>'TVK Spiele 25-26 Stand 10.09.25'!F104&amp;" - "&amp;'TVK Spiele 25-26 Stand 10.09.25'!G104</f>
        <v>Kaiserslautern Thunderbolts - TVK II</v>
      </c>
      <c r="B104" s="30">
        <f>'TVK Spiele 25-26 Stand 10.09.25'!D104</f>
        <v>46102.75</v>
      </c>
      <c r="C104" s="28">
        <f>'TVK Spiele 25-26 Stand 10.09.25'!D104</f>
        <v>46102.75</v>
      </c>
      <c r="D104" s="30">
        <f>'TVK Spiele 25-26 Stand 10.09.25'!D104</f>
        <v>46102.75</v>
      </c>
      <c r="E104" s="28">
        <f t="shared" si="3"/>
        <v>46102.8125</v>
      </c>
      <c r="F104" s="31" t="b">
        <f>FALSE()</f>
        <v>0</v>
      </c>
      <c r="G104" s="31" t="b">
        <f>FALSE()</f>
        <v>0</v>
      </c>
      <c r="H104" s="30">
        <f>'TVK Spiele 25-26 Stand 10.09.25'!D104</f>
        <v>46102.75</v>
      </c>
      <c r="O104" s="31" t="str">
        <f xml:space="preserve"> "Spielnr. "&amp;'TVK Spiele 25-26 Stand 10.09.25'!A104&amp;" - KG: "&amp;'TVK Spiele 25-26 Stand 10.09.25'!J104</f>
        <v xml:space="preserve">Spielnr. 41 - KG: </v>
      </c>
      <c r="P104" s="26" t="str">
        <f>"Persönlich;TVK Basketball;TVK Basketball Spiele;"&amp;'TVK Spiele 25-26 Stand 10.09.25'!E104</f>
        <v>Persönlich;TVK Basketball;TVK Basketball Spiele;TVK II</v>
      </c>
      <c r="Q104" s="26" t="str">
        <f>'TVK Spiele 25-26 Stand 10.09.25'!H104&amp;""</f>
        <v>Schulzentrum - Süd</v>
      </c>
      <c r="R104" s="26" t="s">
        <v>109</v>
      </c>
      <c r="S104" s="31" t="b">
        <f>TRUE()</f>
        <v>1</v>
      </c>
      <c r="U104" s="26" t="s">
        <v>110</v>
      </c>
      <c r="V104">
        <v>3</v>
      </c>
    </row>
    <row r="105" spans="1:22" x14ac:dyDescent="0.2">
      <c r="A105" t="str">
        <f>'TVK Spiele 25-26 Stand 10.09.25'!F105&amp;" - "&amp;'TVK Spiele 25-26 Stand 10.09.25'!G105</f>
        <v>TSG Heidesheim 2 - TVK I</v>
      </c>
      <c r="B105" s="30">
        <f>'TVK Spiele 25-26 Stand 10.09.25'!D105</f>
        <v>46102.791666666664</v>
      </c>
      <c r="C105" s="28">
        <f>'TVK Spiele 25-26 Stand 10.09.25'!D105</f>
        <v>46102.791666666664</v>
      </c>
      <c r="D105" s="30">
        <f>'TVK Spiele 25-26 Stand 10.09.25'!D105</f>
        <v>46102.791666666664</v>
      </c>
      <c r="E105" s="28">
        <f t="shared" si="3"/>
        <v>46102.854166666664</v>
      </c>
      <c r="F105" s="31" t="b">
        <f>FALSE()</f>
        <v>0</v>
      </c>
      <c r="G105" s="31" t="b">
        <f>FALSE()</f>
        <v>0</v>
      </c>
      <c r="H105" s="30">
        <f>'TVK Spiele 25-26 Stand 10.09.25'!D105</f>
        <v>46102.791666666664</v>
      </c>
      <c r="O105" s="31" t="str">
        <f xml:space="preserve"> "Spielnr. "&amp;'TVK Spiele 25-26 Stand 10.09.25'!A105&amp;" - KG: "&amp;'TVK Spiele 25-26 Stand 10.09.25'!J105</f>
        <v xml:space="preserve">Spielnr. 71 - KG: </v>
      </c>
      <c r="P105" s="26" t="str">
        <f>"Persönlich;TVK Basketball;TVK Basketball Spiele;"&amp;'TVK Spiele 25-26 Stand 10.09.25'!E105</f>
        <v>Persönlich;TVK Basketball;TVK Basketball Spiele;TVK I</v>
      </c>
      <c r="Q105" s="26" t="str">
        <f>'TVK Spiele 25-26 Stand 10.09.25'!H105&amp;""</f>
        <v>Zentrale Sporthalle Heidesheim</v>
      </c>
      <c r="R105" s="26" t="s">
        <v>109</v>
      </c>
      <c r="S105" s="31" t="b">
        <f>TRUE()</f>
        <v>1</v>
      </c>
      <c r="U105" s="26" t="s">
        <v>110</v>
      </c>
      <c r="V105">
        <v>3</v>
      </c>
    </row>
    <row r="106" spans="1:22" x14ac:dyDescent="0.2">
      <c r="A106" t="e">
        <f>'TVK Spiele 25-26 Stand 10.09.25'!#REF!&amp;" - "&amp;'TVK Spiele 25-26 Stand 10.09.25'!#REF!</f>
        <v>#REF!</v>
      </c>
      <c r="B106" s="30" t="e">
        <f>'TVK Spiele 25-26 Stand 10.09.25'!#REF!</f>
        <v>#REF!</v>
      </c>
      <c r="C106" s="28" t="e">
        <f>'TVK Spiele 25-26 Stand 10.09.25'!#REF!</f>
        <v>#REF!</v>
      </c>
      <c r="D106" s="30" t="e">
        <f>'TVK Spiele 25-26 Stand 10.09.25'!#REF!</f>
        <v>#REF!</v>
      </c>
      <c r="E106" s="28" t="e">
        <f t="shared" si="3"/>
        <v>#REF!</v>
      </c>
      <c r="F106" s="31" t="b">
        <f>FALSE()</f>
        <v>0</v>
      </c>
      <c r="G106" s="31" t="b">
        <f>FALSE()</f>
        <v>0</v>
      </c>
      <c r="H106" s="30" t="e">
        <f>'TVK Spiele 25-26 Stand 10.09.25'!#REF!</f>
        <v>#REF!</v>
      </c>
      <c r="O106" s="31" t="e">
        <f xml:space="preserve"> "Spielnr. "&amp;'TVK Spiele 25-26 Stand 10.09.25'!#REF!&amp;" - KG: "&amp;'TVK Spiele 25-26 Stand 10.09.25'!#REF!</f>
        <v>#REF!</v>
      </c>
      <c r="P106" s="26" t="e">
        <f>"Persönlich;TVK Basketball;TVK Basketball Spiele;"&amp;'TVK Spiele 25-26 Stand 10.09.25'!#REF!</f>
        <v>#REF!</v>
      </c>
      <c r="Q106" s="26" t="e">
        <f>'TVK Spiele 25-26 Stand 10.09.25'!#REF!&amp;""</f>
        <v>#REF!</v>
      </c>
      <c r="R106" s="26" t="s">
        <v>109</v>
      </c>
      <c r="S106" s="31" t="b">
        <f>TRUE()</f>
        <v>1</v>
      </c>
      <c r="U106" s="26" t="s">
        <v>110</v>
      </c>
      <c r="V106">
        <v>3</v>
      </c>
    </row>
    <row r="107" spans="1:22" x14ac:dyDescent="0.2">
      <c r="A107" t="e">
        <f>'TVK Spiele 25-26 Stand 10.09.25'!#REF!&amp;" - "&amp;'TVK Spiele 25-26 Stand 10.09.25'!#REF!</f>
        <v>#REF!</v>
      </c>
      <c r="B107" s="30" t="e">
        <f>'TVK Spiele 25-26 Stand 10.09.25'!#REF!</f>
        <v>#REF!</v>
      </c>
      <c r="C107" s="28" t="e">
        <f>'TVK Spiele 25-26 Stand 10.09.25'!#REF!</f>
        <v>#REF!</v>
      </c>
      <c r="D107" s="30" t="e">
        <f>'TVK Spiele 25-26 Stand 10.09.25'!#REF!</f>
        <v>#REF!</v>
      </c>
      <c r="E107" s="28" t="e">
        <f t="shared" si="3"/>
        <v>#REF!</v>
      </c>
      <c r="F107" s="31" t="b">
        <f>FALSE()</f>
        <v>0</v>
      </c>
      <c r="G107" s="31" t="b">
        <f>FALSE()</f>
        <v>0</v>
      </c>
      <c r="H107" s="30" t="e">
        <f>'TVK Spiele 25-26 Stand 10.09.25'!#REF!</f>
        <v>#REF!</v>
      </c>
      <c r="O107" s="31" t="e">
        <f xml:space="preserve"> "Spielnr. "&amp;'TVK Spiele 25-26 Stand 10.09.25'!#REF!&amp;" - KG: "&amp;'TVK Spiele 25-26 Stand 10.09.25'!#REF!</f>
        <v>#REF!</v>
      </c>
      <c r="P107" s="26" t="e">
        <f>"Persönlich;TVK Basketball;TVK Basketball Spiele;"&amp;'TVK Spiele 25-26 Stand 10.09.25'!#REF!</f>
        <v>#REF!</v>
      </c>
      <c r="Q107" s="26" t="e">
        <f>'TVK Spiele 25-26 Stand 10.09.25'!#REF!&amp;""</f>
        <v>#REF!</v>
      </c>
      <c r="R107" s="26" t="s">
        <v>109</v>
      </c>
      <c r="S107" s="31" t="b">
        <f>TRUE()</f>
        <v>1</v>
      </c>
      <c r="U107" s="26" t="s">
        <v>110</v>
      </c>
      <c r="V107">
        <v>3</v>
      </c>
    </row>
    <row r="108" spans="1:22" x14ac:dyDescent="0.2">
      <c r="A108" t="e">
        <f>'TVK Spiele 25-26 Stand 10.09.25'!#REF!&amp;" - "&amp;'TVK Spiele 25-26 Stand 10.09.25'!#REF!</f>
        <v>#REF!</v>
      </c>
      <c r="B108" s="30" t="e">
        <f>'TVK Spiele 25-26 Stand 10.09.25'!#REF!</f>
        <v>#REF!</v>
      </c>
      <c r="C108" s="28" t="e">
        <f>'TVK Spiele 25-26 Stand 10.09.25'!#REF!</f>
        <v>#REF!</v>
      </c>
      <c r="D108" s="30" t="e">
        <f>'TVK Spiele 25-26 Stand 10.09.25'!#REF!</f>
        <v>#REF!</v>
      </c>
      <c r="E108" s="28" t="e">
        <f t="shared" si="3"/>
        <v>#REF!</v>
      </c>
      <c r="F108" s="31" t="b">
        <f>FALSE()</f>
        <v>0</v>
      </c>
      <c r="G108" s="31" t="b">
        <f>FALSE()</f>
        <v>0</v>
      </c>
      <c r="H108" s="30" t="e">
        <f>'TVK Spiele 25-26 Stand 10.09.25'!#REF!</f>
        <v>#REF!</v>
      </c>
      <c r="O108" s="31" t="e">
        <f xml:space="preserve"> "Spielnr. "&amp;'TVK Spiele 25-26 Stand 10.09.25'!#REF!&amp;" - KG: "&amp;'TVK Spiele 25-26 Stand 10.09.25'!#REF!</f>
        <v>#REF!</v>
      </c>
      <c r="P108" s="26" t="e">
        <f>"Persönlich;TVK Basketball;TVK Basketball Spiele;"&amp;'TVK Spiele 25-26 Stand 10.09.25'!#REF!</f>
        <v>#REF!</v>
      </c>
      <c r="Q108" s="26" t="e">
        <f>'TVK Spiele 25-26 Stand 10.09.25'!#REF!&amp;""</f>
        <v>#REF!</v>
      </c>
      <c r="R108" s="26" t="s">
        <v>109</v>
      </c>
      <c r="S108" s="31" t="b">
        <f>TRUE()</f>
        <v>1</v>
      </c>
      <c r="U108" s="26" t="s">
        <v>110</v>
      </c>
      <c r="V108">
        <v>3</v>
      </c>
    </row>
    <row r="109" spans="1:22" x14ac:dyDescent="0.2">
      <c r="A109" t="e">
        <f>'TVK Spiele 25-26 Stand 10.09.25'!#REF!&amp;" - "&amp;'TVK Spiele 25-26 Stand 10.09.25'!#REF!</f>
        <v>#REF!</v>
      </c>
      <c r="B109" s="30" t="e">
        <f>'TVK Spiele 25-26 Stand 10.09.25'!#REF!</f>
        <v>#REF!</v>
      </c>
      <c r="C109" s="28" t="e">
        <f>'TVK Spiele 25-26 Stand 10.09.25'!#REF!</f>
        <v>#REF!</v>
      </c>
      <c r="D109" s="30" t="e">
        <f>'TVK Spiele 25-26 Stand 10.09.25'!#REF!</f>
        <v>#REF!</v>
      </c>
      <c r="E109" s="28" t="e">
        <f t="shared" si="3"/>
        <v>#REF!</v>
      </c>
      <c r="F109" s="31" t="b">
        <f>FALSE()</f>
        <v>0</v>
      </c>
      <c r="G109" s="31" t="b">
        <f>FALSE()</f>
        <v>0</v>
      </c>
      <c r="H109" s="30" t="e">
        <f>'TVK Spiele 25-26 Stand 10.09.25'!#REF!</f>
        <v>#REF!</v>
      </c>
      <c r="O109" s="31" t="e">
        <f xml:space="preserve"> "Spielnr. "&amp;'TVK Spiele 25-26 Stand 10.09.25'!#REF!&amp;" - KG: "&amp;'TVK Spiele 25-26 Stand 10.09.25'!#REF!</f>
        <v>#REF!</v>
      </c>
      <c r="P109" s="26" t="e">
        <f>"Persönlich;TVK Basketball;TVK Basketball Spiele;"&amp;'TVK Spiele 25-26 Stand 10.09.25'!#REF!</f>
        <v>#REF!</v>
      </c>
      <c r="Q109" s="26" t="e">
        <f>'TVK Spiele 25-26 Stand 10.09.25'!#REF!&amp;""</f>
        <v>#REF!</v>
      </c>
      <c r="R109" s="26" t="s">
        <v>109</v>
      </c>
      <c r="S109" s="31" t="b">
        <f>TRUE()</f>
        <v>1</v>
      </c>
      <c r="U109" s="26" t="s">
        <v>110</v>
      </c>
      <c r="V109">
        <v>3</v>
      </c>
    </row>
    <row r="110" spans="1:22" x14ac:dyDescent="0.2">
      <c r="A110" t="e">
        <f>'TVK Spiele 25-26 Stand 10.09.25'!#REF!&amp;" - "&amp;'TVK Spiele 25-26 Stand 10.09.25'!#REF!</f>
        <v>#REF!</v>
      </c>
      <c r="B110" s="30" t="e">
        <f>'TVK Spiele 25-26 Stand 10.09.25'!#REF!</f>
        <v>#REF!</v>
      </c>
      <c r="C110" s="28" t="e">
        <f>'TVK Spiele 25-26 Stand 10.09.25'!#REF!</f>
        <v>#REF!</v>
      </c>
      <c r="D110" s="30" t="e">
        <f>'TVK Spiele 25-26 Stand 10.09.25'!#REF!</f>
        <v>#REF!</v>
      </c>
      <c r="E110" s="28" t="e">
        <f t="shared" si="3"/>
        <v>#REF!</v>
      </c>
      <c r="F110" s="31" t="b">
        <f>FALSE()</f>
        <v>0</v>
      </c>
      <c r="G110" s="31" t="b">
        <f>FALSE()</f>
        <v>0</v>
      </c>
      <c r="H110" s="30" t="e">
        <f>'TVK Spiele 25-26 Stand 10.09.25'!#REF!</f>
        <v>#REF!</v>
      </c>
      <c r="O110" s="31" t="e">
        <f xml:space="preserve"> "Spielnr. "&amp;'TVK Spiele 25-26 Stand 10.09.25'!#REF!&amp;" - KG: "&amp;'TVK Spiele 25-26 Stand 10.09.25'!#REF!</f>
        <v>#REF!</v>
      </c>
      <c r="P110" s="26" t="e">
        <f>"Persönlich;TVK Basketball;TVK Basketball Spiele;"&amp;'TVK Spiele 25-26 Stand 10.09.25'!#REF!</f>
        <v>#REF!</v>
      </c>
      <c r="Q110" s="26" t="e">
        <f>'TVK Spiele 25-26 Stand 10.09.25'!#REF!&amp;""</f>
        <v>#REF!</v>
      </c>
      <c r="R110" s="26" t="s">
        <v>109</v>
      </c>
      <c r="S110" s="31" t="b">
        <f>TRUE()</f>
        <v>1</v>
      </c>
      <c r="U110" s="26" t="s">
        <v>110</v>
      </c>
      <c r="V110">
        <v>3</v>
      </c>
    </row>
    <row r="111" spans="1:22" x14ac:dyDescent="0.2">
      <c r="A111" t="e">
        <f>'TVK Spiele 25-26 Stand 10.09.25'!#REF!&amp;" - "&amp;'TVK Spiele 25-26 Stand 10.09.25'!#REF!</f>
        <v>#REF!</v>
      </c>
      <c r="B111" s="30" t="e">
        <f>'TVK Spiele 25-26 Stand 10.09.25'!#REF!</f>
        <v>#REF!</v>
      </c>
      <c r="C111" s="28" t="e">
        <f>'TVK Spiele 25-26 Stand 10.09.25'!#REF!</f>
        <v>#REF!</v>
      </c>
      <c r="D111" s="30" t="e">
        <f>'TVK Spiele 25-26 Stand 10.09.25'!#REF!</f>
        <v>#REF!</v>
      </c>
      <c r="E111" s="28" t="e">
        <f t="shared" si="3"/>
        <v>#REF!</v>
      </c>
      <c r="F111" s="31" t="b">
        <f>FALSE()</f>
        <v>0</v>
      </c>
      <c r="G111" s="31" t="b">
        <f>FALSE()</f>
        <v>0</v>
      </c>
      <c r="H111" s="30" t="e">
        <f>'TVK Spiele 25-26 Stand 10.09.25'!#REF!</f>
        <v>#REF!</v>
      </c>
      <c r="O111" s="31" t="e">
        <f xml:space="preserve"> "Spielnr. "&amp;'TVK Spiele 25-26 Stand 10.09.25'!#REF!&amp;" - KG: "&amp;'TVK Spiele 25-26 Stand 10.09.25'!#REF!</f>
        <v>#REF!</v>
      </c>
      <c r="P111" s="26" t="e">
        <f>"Persönlich;TVK Basketball;TVK Basketball Spiele;"&amp;'TVK Spiele 25-26 Stand 10.09.25'!#REF!</f>
        <v>#REF!</v>
      </c>
      <c r="Q111" s="26" t="e">
        <f>'TVK Spiele 25-26 Stand 10.09.25'!#REF!&amp;""</f>
        <v>#REF!</v>
      </c>
      <c r="R111" s="26" t="s">
        <v>109</v>
      </c>
      <c r="S111" s="31" t="b">
        <f>TRUE()</f>
        <v>1</v>
      </c>
      <c r="U111" s="26" t="s">
        <v>110</v>
      </c>
      <c r="V111">
        <v>3</v>
      </c>
    </row>
    <row r="112" spans="1:22" x14ac:dyDescent="0.2">
      <c r="A112" t="e">
        <f>'TVK Spiele 25-26 Stand 10.09.25'!#REF!&amp;" - "&amp;'TVK Spiele 25-26 Stand 10.09.25'!#REF!</f>
        <v>#REF!</v>
      </c>
      <c r="B112" s="30" t="e">
        <f>'TVK Spiele 25-26 Stand 10.09.25'!#REF!</f>
        <v>#REF!</v>
      </c>
      <c r="C112" s="28" t="e">
        <f>'TVK Spiele 25-26 Stand 10.09.25'!#REF!</f>
        <v>#REF!</v>
      </c>
      <c r="D112" s="30" t="e">
        <f>'TVK Spiele 25-26 Stand 10.09.25'!#REF!</f>
        <v>#REF!</v>
      </c>
      <c r="E112" s="28" t="e">
        <f t="shared" si="3"/>
        <v>#REF!</v>
      </c>
      <c r="F112" s="31" t="b">
        <f>FALSE()</f>
        <v>0</v>
      </c>
      <c r="G112" s="31" t="b">
        <f>FALSE()</f>
        <v>0</v>
      </c>
      <c r="H112" s="30" t="e">
        <f>'TVK Spiele 25-26 Stand 10.09.25'!#REF!</f>
        <v>#REF!</v>
      </c>
      <c r="O112" s="31" t="e">
        <f xml:space="preserve"> "Spielnr. "&amp;'TVK Spiele 25-26 Stand 10.09.25'!#REF!&amp;" - KG: "&amp;'TVK Spiele 25-26 Stand 10.09.25'!#REF!</f>
        <v>#REF!</v>
      </c>
      <c r="P112" s="26" t="e">
        <f>"Persönlich;TVK Basketball;TVK Basketball Spiele;"&amp;'TVK Spiele 25-26 Stand 10.09.25'!#REF!</f>
        <v>#REF!</v>
      </c>
      <c r="Q112" s="26" t="e">
        <f>'TVK Spiele 25-26 Stand 10.09.25'!#REF!&amp;""</f>
        <v>#REF!</v>
      </c>
      <c r="R112" s="26" t="s">
        <v>109</v>
      </c>
      <c r="S112" s="31" t="b">
        <f>TRUE()</f>
        <v>1</v>
      </c>
      <c r="U112" s="26" t="s">
        <v>110</v>
      </c>
      <c r="V112">
        <v>3</v>
      </c>
    </row>
    <row r="113" spans="1:22" x14ac:dyDescent="0.2">
      <c r="A113" t="e">
        <f>'TVK Spiele 25-26 Stand 10.09.25'!#REF!&amp;" - "&amp;'TVK Spiele 25-26 Stand 10.09.25'!#REF!</f>
        <v>#REF!</v>
      </c>
      <c r="B113" s="30" t="e">
        <f>'TVK Spiele 25-26 Stand 10.09.25'!#REF!</f>
        <v>#REF!</v>
      </c>
      <c r="C113" s="28" t="e">
        <f>'TVK Spiele 25-26 Stand 10.09.25'!#REF!</f>
        <v>#REF!</v>
      </c>
      <c r="D113" s="30" t="e">
        <f>'TVK Spiele 25-26 Stand 10.09.25'!#REF!</f>
        <v>#REF!</v>
      </c>
      <c r="E113" s="28" t="e">
        <f t="shared" si="3"/>
        <v>#REF!</v>
      </c>
      <c r="F113" s="31" t="b">
        <f>FALSE()</f>
        <v>0</v>
      </c>
      <c r="G113" s="31" t="b">
        <f>FALSE()</f>
        <v>0</v>
      </c>
      <c r="H113" s="30" t="e">
        <f>'TVK Spiele 25-26 Stand 10.09.25'!#REF!</f>
        <v>#REF!</v>
      </c>
      <c r="O113" s="31" t="e">
        <f xml:space="preserve"> "Spielnr. "&amp;'TVK Spiele 25-26 Stand 10.09.25'!#REF!&amp;" - KG: "&amp;'TVK Spiele 25-26 Stand 10.09.25'!#REF!</f>
        <v>#REF!</v>
      </c>
      <c r="P113" s="26" t="e">
        <f>"Persönlich;TVK Basketball;TVK Basketball Spiele;"&amp;'TVK Spiele 25-26 Stand 10.09.25'!#REF!</f>
        <v>#REF!</v>
      </c>
      <c r="Q113" s="26" t="e">
        <f>'TVK Spiele 25-26 Stand 10.09.25'!#REF!&amp;""</f>
        <v>#REF!</v>
      </c>
      <c r="R113" s="26" t="s">
        <v>109</v>
      </c>
      <c r="S113" s="31" t="b">
        <f>TRUE()</f>
        <v>1</v>
      </c>
      <c r="U113" s="26" t="s">
        <v>110</v>
      </c>
      <c r="V113">
        <v>3</v>
      </c>
    </row>
  </sheetData>
  <autoFilter ref="A1:V113"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zoomScaleNormal="100" workbookViewId="0"/>
  </sheetViews>
  <sheetFormatPr baseColWidth="10" defaultColWidth="10.7109375" defaultRowHeight="12.75" x14ac:dyDescent="0.2"/>
  <cols>
    <col min="1" max="1" width="44" customWidth="1"/>
    <col min="2" max="2" width="12.5703125" customWidth="1"/>
    <col min="3" max="3" width="17.28515625" customWidth="1"/>
    <col min="4" max="4" width="16.5703125" customWidth="1"/>
    <col min="5" max="5" width="55.42578125" customWidth="1"/>
    <col min="6" max="6" width="52.140625" customWidth="1"/>
    <col min="7" max="7" width="33.5703125" customWidth="1"/>
    <col min="8" max="8" width="19.85546875" customWidth="1"/>
    <col min="9" max="9" width="17.5703125" customWidth="1"/>
    <col min="10" max="10" width="14.7109375" customWidth="1"/>
    <col min="11" max="11" width="14.140625" customWidth="1"/>
    <col min="12" max="12" width="13.85546875" customWidth="1"/>
    <col min="14" max="14" width="15.7109375" customWidth="1"/>
  </cols>
  <sheetData>
    <row r="1" spans="1:19" s="32" customFormat="1" ht="12" customHeight="1" x14ac:dyDescent="0.2">
      <c r="A1" s="32" t="s">
        <v>111</v>
      </c>
      <c r="B1" s="32" t="s">
        <v>112</v>
      </c>
      <c r="C1" s="32" t="s">
        <v>113</v>
      </c>
      <c r="D1" s="32" t="s">
        <v>114</v>
      </c>
      <c r="E1" s="32" t="s">
        <v>115</v>
      </c>
      <c r="F1" s="32" t="s">
        <v>116</v>
      </c>
      <c r="G1" s="32" t="s">
        <v>101</v>
      </c>
      <c r="H1" s="32" t="s">
        <v>117</v>
      </c>
      <c r="I1" s="32" t="s">
        <v>118</v>
      </c>
      <c r="J1" s="32" t="s">
        <v>119</v>
      </c>
      <c r="K1" s="32" t="s">
        <v>120</v>
      </c>
      <c r="L1" s="32" t="s">
        <v>121</v>
      </c>
      <c r="M1" s="32" t="s">
        <v>122</v>
      </c>
      <c r="N1" s="32" t="s">
        <v>123</v>
      </c>
      <c r="O1" s="32" t="s">
        <v>72</v>
      </c>
      <c r="P1" s="32" t="s">
        <v>83</v>
      </c>
      <c r="Q1" s="32" t="s">
        <v>84</v>
      </c>
      <c r="R1" s="32" t="s">
        <v>85</v>
      </c>
      <c r="S1" s="32" t="s">
        <v>86</v>
      </c>
    </row>
    <row r="2" spans="1:19" x14ac:dyDescent="0.2">
      <c r="A2" t="str">
        <f>Tabelle1[[#This Row],[Heim]]&amp;" - "&amp;Tabelle1[[#This Row],[Gast]]</f>
        <v>BBV Landau - TVK U12mix2</v>
      </c>
      <c r="B2" t="str">
        <f t="shared" ref="B2:B33" si="0">IF(LEFT(A2,3)="TVK","Heimspiel","Auswärtsspiel")</f>
        <v>Auswärtsspiel</v>
      </c>
      <c r="C2" s="2">
        <f>Tabelle1[[#This Row],[Datum]]</f>
        <v>45913.5</v>
      </c>
      <c r="D2" s="2">
        <f t="shared" ref="D2:D33" si="1">C2+TIME(1,30,0)</f>
        <v>45913.5625</v>
      </c>
      <c r="E2" s="32" t="s">
        <v>124</v>
      </c>
      <c r="F2" s="26" t="s">
        <v>125</v>
      </c>
      <c r="G2" s="26" t="str">
        <f>"Spiel der "&amp;VLOOKUP(Tabelle1[[#This Row],[Team]],Index!$A$1:$C$27,3,0)</f>
        <v>Spiel der TVK U12 weiblich/männlich 2</v>
      </c>
      <c r="I2" s="26" t="str">
        <f>Tabelle1[[#This Row],[Halle]]</f>
        <v>Sporthalle West</v>
      </c>
      <c r="L2" s="26" t="str">
        <f>VLOOKUP(Tabelle1[[#This Row],[Team]],Index!$A$1:$D$27,4,0)</f>
        <v>U12mix2</v>
      </c>
    </row>
    <row r="3" spans="1:19" x14ac:dyDescent="0.2">
      <c r="A3" t="str">
        <f>Tabelle1[[#This Row],[Heim]]&amp;" - "&amp;Tabelle1[[#This Row],[Gast]]</f>
        <v>BBV Landau - TVK U14w</v>
      </c>
      <c r="B3" t="str">
        <f t="shared" si="0"/>
        <v>Auswärtsspiel</v>
      </c>
      <c r="C3" s="2">
        <f>Tabelle1[[#This Row],[Datum]]</f>
        <v>45913.583333333336</v>
      </c>
      <c r="D3" s="2">
        <f t="shared" si="1"/>
        <v>45913.645833333336</v>
      </c>
      <c r="E3" s="32" t="s">
        <v>124</v>
      </c>
      <c r="F3" s="26" t="s">
        <v>125</v>
      </c>
      <c r="G3" s="26" t="str">
        <f>"Spiel der "&amp;VLOOKUP(Tabelle1[[#This Row],[Team]],Index!$A$1:$C$27,3,0)</f>
        <v>Spiel der TVK U14 weiblich</v>
      </c>
      <c r="I3" s="26" t="str">
        <f>Tabelle1[[#This Row],[Halle]]</f>
        <v>Sporthalle West</v>
      </c>
      <c r="L3" s="26" t="str">
        <f>VLOOKUP(Tabelle1[[#This Row],[Team]],Index!$A$1:$D$27,4,0)</f>
        <v>U14w</v>
      </c>
    </row>
    <row r="4" spans="1:19" x14ac:dyDescent="0.2">
      <c r="A4" t="str">
        <f>Tabelle1[[#This Row],[Heim]]&amp;" - "&amp;Tabelle1[[#This Row],[Gast]]</f>
        <v>SC Lerchenberg - TVK I</v>
      </c>
      <c r="B4" t="str">
        <f t="shared" si="0"/>
        <v>Auswärtsspiel</v>
      </c>
      <c r="C4" s="2">
        <f>Tabelle1[[#This Row],[Datum]]</f>
        <v>45913.6875</v>
      </c>
      <c r="D4" s="2">
        <f t="shared" si="1"/>
        <v>45913.75</v>
      </c>
      <c r="E4" s="32" t="s">
        <v>124</v>
      </c>
      <c r="F4" s="26" t="s">
        <v>125</v>
      </c>
      <c r="G4" s="26" t="str">
        <f>"Spiel der "&amp;VLOOKUP(Tabelle1[[#This Row],[Team]],Index!$A$1:$C$27,3,0)</f>
        <v>Spiel der 1. Herrenmannschaft</v>
      </c>
      <c r="I4" s="26" t="str">
        <f>Tabelle1[[#This Row],[Halle]]</f>
        <v>Carl-Zuckmayer-Schulzentrum Halle B</v>
      </c>
      <c r="L4" s="26" t="str">
        <f>VLOOKUP(Tabelle1[[#This Row],[Team]],Index!$A$1:$D$27,4,0)</f>
        <v>TVK1</v>
      </c>
    </row>
    <row r="5" spans="1:19" x14ac:dyDescent="0.2">
      <c r="A5" t="str">
        <f>Tabelle1[[#This Row],[Heim]]&amp;" - "&amp;Tabelle1[[#This Row],[Gast]]</f>
        <v>VT Zweibrücken - TVK U14m</v>
      </c>
      <c r="B5" t="str">
        <f t="shared" si="0"/>
        <v>Auswärtsspiel</v>
      </c>
      <c r="C5" s="2">
        <f>Tabelle1[[#This Row],[Datum]]</f>
        <v>45914.5</v>
      </c>
      <c r="D5" s="2">
        <f t="shared" si="1"/>
        <v>45914.5625</v>
      </c>
      <c r="E5" s="32" t="s">
        <v>124</v>
      </c>
      <c r="F5" s="26" t="s">
        <v>125</v>
      </c>
      <c r="G5" s="26" t="str">
        <f>"Spiel der "&amp;VLOOKUP(Tabelle1[[#This Row],[Team]],Index!$A$1:$C$27,3,0)</f>
        <v>Spiel der TVK U14 männlich</v>
      </c>
      <c r="I5" s="26" t="str">
        <f>Tabelle1[[#This Row],[Halle]]</f>
        <v>Hofenfelsgymnasium</v>
      </c>
      <c r="L5" s="26" t="str">
        <f>VLOOKUP(Tabelle1[[#This Row],[Team]],Index!$A$1:$D$27,4,0)</f>
        <v>U14m</v>
      </c>
    </row>
    <row r="6" spans="1:19" x14ac:dyDescent="0.2">
      <c r="A6" t="str">
        <f>Tabelle1[[#This Row],[Heim]]&amp;" - "&amp;Tabelle1[[#This Row],[Gast]]</f>
        <v>VT Zweibrücken - TVK U16m</v>
      </c>
      <c r="B6" t="str">
        <f t="shared" si="0"/>
        <v>Auswärtsspiel</v>
      </c>
      <c r="C6" s="2">
        <f>Tabelle1[[#This Row],[Datum]]</f>
        <v>45914.666666666664</v>
      </c>
      <c r="D6" s="2">
        <f t="shared" si="1"/>
        <v>45914.729166666664</v>
      </c>
      <c r="E6" s="32" t="s">
        <v>124</v>
      </c>
      <c r="F6" s="26" t="s">
        <v>125</v>
      </c>
      <c r="G6" s="26" t="str">
        <f>"Spiel der "&amp;VLOOKUP(Tabelle1[[#This Row],[Team]],Index!$A$1:$C$27,3,0)</f>
        <v>Spiel der TVK U16 männlich</v>
      </c>
      <c r="I6" s="26">
        <f>Tabelle1[[#This Row],[Halle]]</f>
        <v>0</v>
      </c>
      <c r="L6" s="26" t="str">
        <f>VLOOKUP(Tabelle1[[#This Row],[Team]],Index!$A$1:$D$27,4,0)</f>
        <v>U16m</v>
      </c>
    </row>
    <row r="7" spans="1:19" x14ac:dyDescent="0.2">
      <c r="A7" t="str">
        <f>Tabelle1[[#This Row],[Heim]]&amp;" - "&amp;Tabelle1[[#This Row],[Gast]]</f>
        <v>VT Zweibrücken - TVK U18m</v>
      </c>
      <c r="B7" t="str">
        <f t="shared" si="0"/>
        <v>Auswärtsspiel</v>
      </c>
      <c r="C7" s="2">
        <f>Tabelle1[[#This Row],[Datum]]</f>
        <v>45914.75</v>
      </c>
      <c r="D7" s="2">
        <f t="shared" si="1"/>
        <v>45914.8125</v>
      </c>
      <c r="E7" s="32" t="s">
        <v>124</v>
      </c>
      <c r="F7" s="26" t="s">
        <v>125</v>
      </c>
      <c r="G7" s="26" t="str">
        <f>"Spiel der "&amp;VLOOKUP(Tabelle1[[#This Row],[Team]],Index!$A$1:$C$27,3,0)</f>
        <v>Spiel der TVK U18 männlich</v>
      </c>
      <c r="I7" s="26" t="str">
        <f>Tabelle1[[#This Row],[Halle]]</f>
        <v>Ignaz-Roth-Halle</v>
      </c>
      <c r="L7" s="26" t="str">
        <f>VLOOKUP(Tabelle1[[#This Row],[Team]],Index!$A$1:$D$27,4,0)</f>
        <v>U18m</v>
      </c>
    </row>
    <row r="8" spans="1:19" x14ac:dyDescent="0.2">
      <c r="A8" t="str">
        <f>Tabelle1[[#This Row],[Heim]]&amp;" - "&amp;Tabelle1[[#This Row],[Gast]]</f>
        <v>TVK U12mix2 - TV Bad Bergzabern</v>
      </c>
      <c r="B8" t="str">
        <f t="shared" si="0"/>
        <v>Heimspiel</v>
      </c>
      <c r="C8" s="2">
        <f>Tabelle1[[#This Row],[Datum]]</f>
        <v>45920.5</v>
      </c>
      <c r="D8" s="2">
        <f t="shared" si="1"/>
        <v>45920.5625</v>
      </c>
      <c r="E8" s="32" t="s">
        <v>124</v>
      </c>
      <c r="F8" s="26" t="s">
        <v>125</v>
      </c>
      <c r="G8" s="26" t="str">
        <f>"Spiel der "&amp;VLOOKUP(Tabelle1[[#This Row],[Team]],Index!$A$1:$C$27,3,0)</f>
        <v>Spiel der TVK U12 weiblich/männlich 2</v>
      </c>
      <c r="I8" s="26" t="str">
        <f>Tabelle1[[#This Row],[Halle]]</f>
        <v>Regionale Schule</v>
      </c>
      <c r="L8" s="26" t="str">
        <f>VLOOKUP(Tabelle1[[#This Row],[Team]],Index!$A$1:$D$27,4,0)</f>
        <v>U12mix2</v>
      </c>
    </row>
    <row r="9" spans="1:19" x14ac:dyDescent="0.2">
      <c r="A9" t="str">
        <f>Tabelle1[[#This Row],[Heim]]&amp;" - "&amp;Tabelle1[[#This Row],[Gast]]</f>
        <v>TVK II - SG Towers Speyer/Schifferstadt 2</v>
      </c>
      <c r="B9" t="str">
        <f t="shared" si="0"/>
        <v>Heimspiel</v>
      </c>
      <c r="C9" s="2">
        <f>Tabelle1[[#This Row],[Datum]]</f>
        <v>45920.583333333336</v>
      </c>
      <c r="D9" s="2">
        <f t="shared" si="1"/>
        <v>45920.645833333336</v>
      </c>
      <c r="E9" s="32" t="s">
        <v>124</v>
      </c>
      <c r="F9" s="26" t="s">
        <v>125</v>
      </c>
      <c r="G9" s="26" t="str">
        <f>"Spiel der "&amp;VLOOKUP(Tabelle1[[#This Row],[Team]],Index!$A$1:$C$27,3,0)</f>
        <v>Spiel der 2. Herrenmannschaft</v>
      </c>
      <c r="I9" s="26" t="str">
        <f>Tabelle1[[#This Row],[Halle]]</f>
        <v>Regionale Schule</v>
      </c>
      <c r="L9" s="26" t="str">
        <f>VLOOKUP(Tabelle1[[#This Row],[Team]],Index!$A$1:$D$27,4,0)</f>
        <v>TVK2</v>
      </c>
    </row>
    <row r="10" spans="1:19" x14ac:dyDescent="0.2">
      <c r="A10" t="str">
        <f>Tabelle1[[#This Row],[Heim]]&amp;" - "&amp;Tabelle1[[#This Row],[Gast]]</f>
        <v>TVK Damen - TG 1846 Worms</v>
      </c>
      <c r="B10" t="str">
        <f t="shared" si="0"/>
        <v>Heimspiel</v>
      </c>
      <c r="C10" s="2">
        <f>Tabelle1[[#This Row],[Datum]]</f>
        <v>45920.666666666664</v>
      </c>
      <c r="D10" s="2">
        <f t="shared" si="1"/>
        <v>45920.729166666664</v>
      </c>
      <c r="E10" s="32" t="s">
        <v>124</v>
      </c>
      <c r="F10" s="26" t="s">
        <v>125</v>
      </c>
      <c r="G10" s="26" t="str">
        <f>"Spiel der "&amp;VLOOKUP(Tabelle1[[#This Row],[Team]],Index!$A$1:$C$27,3,0)</f>
        <v>Spiel der 1. Damenmannschaft</v>
      </c>
      <c r="I10" s="26" t="str">
        <f>Tabelle1[[#This Row],[Halle]]</f>
        <v>Regionale Schule</v>
      </c>
      <c r="L10" s="26" t="str">
        <f>VLOOKUP(Tabelle1[[#This Row],[Team]],Index!$A$1:$D$27,4,0)</f>
        <v>TVK-Damen</v>
      </c>
    </row>
    <row r="11" spans="1:19" x14ac:dyDescent="0.2">
      <c r="A11" t="str">
        <f>Tabelle1[[#This Row],[Heim]]&amp;" - "&amp;Tabelle1[[#This Row],[Gast]]</f>
        <v>TVK I - SG Towers Speyer/Schifferstadt</v>
      </c>
      <c r="B11" t="str">
        <f t="shared" si="0"/>
        <v>Heimspiel</v>
      </c>
      <c r="C11" s="2">
        <f>Tabelle1[[#This Row],[Datum]]</f>
        <v>45920.75</v>
      </c>
      <c r="D11" s="2">
        <f t="shared" si="1"/>
        <v>45920.8125</v>
      </c>
      <c r="E11" s="32" t="s">
        <v>124</v>
      </c>
      <c r="F11" s="26" t="s">
        <v>125</v>
      </c>
      <c r="G11" s="26" t="str">
        <f>"Spiel der "&amp;VLOOKUP(Tabelle1[[#This Row],[Team]],Index!$A$1:$C$27,3,0)</f>
        <v>Spiel der 1. Herrenmannschaft</v>
      </c>
      <c r="I11" s="26" t="str">
        <f>Tabelle1[[#This Row],[Halle]]</f>
        <v>Regionale Schule</v>
      </c>
      <c r="L11" s="26" t="str">
        <f>VLOOKUP(Tabelle1[[#This Row],[Team]],Index!$A$1:$D$27,4,0)</f>
        <v>TVK1</v>
      </c>
    </row>
    <row r="12" spans="1:19" x14ac:dyDescent="0.2">
      <c r="A12" t="str">
        <f>Tabelle1[[#This Row],[Heim]]&amp;" - "&amp;Tabelle1[[#This Row],[Gast]]</f>
        <v>Kaiserslautern Thunderbolts e.V. - TVK U14w</v>
      </c>
      <c r="B12" t="str">
        <f t="shared" si="0"/>
        <v>Auswärtsspiel</v>
      </c>
      <c r="C12" s="2">
        <f>Tabelle1[[#This Row],[Datum]]</f>
        <v>45927.5</v>
      </c>
      <c r="D12" s="2">
        <f t="shared" si="1"/>
        <v>45927.5625</v>
      </c>
      <c r="E12" s="32" t="s">
        <v>124</v>
      </c>
      <c r="F12" s="26" t="s">
        <v>125</v>
      </c>
      <c r="G12" s="26" t="str">
        <f>"Spiel der "&amp;VLOOKUP(Tabelle1[[#This Row],[Team]],Index!$A$1:$C$27,3,0)</f>
        <v>Spiel der TVK U14 weiblich</v>
      </c>
      <c r="I12" s="26" t="str">
        <f>Tabelle1[[#This Row],[Halle]]</f>
        <v>Hohenstaufengymnasium KL</v>
      </c>
      <c r="L12" s="26" t="str">
        <f>VLOOKUP(Tabelle1[[#This Row],[Team]],Index!$A$1:$D$27,4,0)</f>
        <v>U14w</v>
      </c>
    </row>
    <row r="13" spans="1:19" x14ac:dyDescent="0.2">
      <c r="A13" t="str">
        <f>Tabelle1[[#This Row],[Heim]]&amp;" - "&amp;Tabelle1[[#This Row],[Gast]]</f>
        <v>Kaiserslautern Thunderbolts e.V. 1 - TVK U14m</v>
      </c>
      <c r="B13" t="str">
        <f t="shared" si="0"/>
        <v>Auswärtsspiel</v>
      </c>
      <c r="C13" s="2">
        <f>Tabelle1[[#This Row],[Datum]]</f>
        <v>45927.583333333336</v>
      </c>
      <c r="D13" s="2">
        <f t="shared" si="1"/>
        <v>45927.645833333336</v>
      </c>
      <c r="E13" s="32" t="s">
        <v>124</v>
      </c>
      <c r="F13" s="26" t="s">
        <v>125</v>
      </c>
      <c r="G13" s="26" t="str">
        <f>"Spiel der "&amp;VLOOKUP(Tabelle1[[#This Row],[Team]],Index!$A$1:$C$27,3,0)</f>
        <v>Spiel der TVK U14 männlich</v>
      </c>
      <c r="I13" s="26" t="str">
        <f>Tabelle1[[#This Row],[Halle]]</f>
        <v>Hohenstaufengymnasium KL</v>
      </c>
      <c r="L13" s="26" t="str">
        <f>VLOOKUP(Tabelle1[[#This Row],[Team]],Index!$A$1:$D$27,4,0)</f>
        <v>U14m</v>
      </c>
    </row>
    <row r="14" spans="1:19" x14ac:dyDescent="0.2">
      <c r="A14" t="str">
        <f>Tabelle1[[#This Row],[Heim]]&amp;" - "&amp;Tabelle1[[#This Row],[Gast]]</f>
        <v>Kaiserslautern Thunderbolts e.V. 2 - TVK U16m</v>
      </c>
      <c r="B14" t="str">
        <f t="shared" si="0"/>
        <v>Auswärtsspiel</v>
      </c>
      <c r="C14" s="2">
        <f>Tabelle1[[#This Row],[Datum]]</f>
        <v>45927.666666666664</v>
      </c>
      <c r="D14" s="2">
        <f t="shared" si="1"/>
        <v>45927.729166666664</v>
      </c>
      <c r="E14" s="32" t="s">
        <v>124</v>
      </c>
      <c r="F14" s="26" t="s">
        <v>125</v>
      </c>
      <c r="G14" s="26" t="str">
        <f>"Spiel der "&amp;VLOOKUP(Tabelle1[[#This Row],[Team]],Index!$A$1:$C$27,3,0)</f>
        <v>Spiel der TVK U16 männlich</v>
      </c>
      <c r="I14" s="26" t="str">
        <f>Tabelle1[[#This Row],[Halle]]</f>
        <v>Hohenstaufengymnasium KL</v>
      </c>
      <c r="L14" s="26" t="str">
        <f>VLOOKUP(Tabelle1[[#This Row],[Team]],Index!$A$1:$D$27,4,0)</f>
        <v>U16m</v>
      </c>
    </row>
    <row r="15" spans="1:19" x14ac:dyDescent="0.2">
      <c r="A15" t="str">
        <f>Tabelle1[[#This Row],[Heim]]&amp;" - "&amp;Tabelle1[[#This Row],[Gast]]</f>
        <v>TSG Maxdorf - TVK II</v>
      </c>
      <c r="B15" t="str">
        <f t="shared" si="0"/>
        <v>Auswärtsspiel</v>
      </c>
      <c r="C15" s="2">
        <f>Tabelle1[[#This Row],[Datum]]</f>
        <v>45927.770833333336</v>
      </c>
      <c r="D15" s="2">
        <f t="shared" si="1"/>
        <v>45927.833333333336</v>
      </c>
      <c r="E15" s="32" t="s">
        <v>124</v>
      </c>
      <c r="F15" s="26" t="s">
        <v>125</v>
      </c>
      <c r="G15" s="26" t="str">
        <f>"Spiel der "&amp;VLOOKUP(Tabelle1[[#This Row],[Team]],Index!$A$1:$C$27,3,0)</f>
        <v>Spiel der 2. Herrenmannschaft</v>
      </c>
      <c r="I15" s="26" t="str">
        <f>Tabelle1[[#This Row],[Halle]]</f>
        <v>Waldsporthalle</v>
      </c>
      <c r="L15" s="26" t="str">
        <f>VLOOKUP(Tabelle1[[#This Row],[Team]],Index!$A$1:$D$27,4,0)</f>
        <v>TVK2</v>
      </c>
    </row>
    <row r="16" spans="1:19" x14ac:dyDescent="0.2">
      <c r="A16" t="str">
        <f>Tabelle1[[#This Row],[Heim]]&amp;" - "&amp;Tabelle1[[#This Row],[Gast]]</f>
        <v>Kaiserslautern Thunderbolts e.V. 2 - TVK U12mix2</v>
      </c>
      <c r="B16" t="str">
        <f t="shared" si="0"/>
        <v>Auswärtsspiel</v>
      </c>
      <c r="C16" s="2">
        <f>Tabelle1[[#This Row],[Datum]]</f>
        <v>45928.416666666664</v>
      </c>
      <c r="D16" s="2">
        <f t="shared" si="1"/>
        <v>45928.479166666664</v>
      </c>
      <c r="E16" s="32" t="s">
        <v>124</v>
      </c>
      <c r="F16" s="26" t="s">
        <v>125</v>
      </c>
      <c r="G16" s="26" t="str">
        <f>"Spiel der "&amp;VLOOKUP(Tabelle1[[#This Row],[Team]],Index!$A$1:$C$27,3,0)</f>
        <v>Spiel der TVK U12 weiblich/männlich 2</v>
      </c>
      <c r="I16" s="26" t="str">
        <f>Tabelle1[[#This Row],[Halle]]</f>
        <v>Hohenstaufengymnasium KL</v>
      </c>
      <c r="L16" s="26" t="str">
        <f>VLOOKUP(Tabelle1[[#This Row],[Team]],Index!$A$1:$D$27,4,0)</f>
        <v>U12mix2</v>
      </c>
    </row>
    <row r="17" spans="1:12" x14ac:dyDescent="0.2">
      <c r="A17" t="str">
        <f>Tabelle1[[#This Row],[Heim]]&amp;" - "&amp;Tabelle1[[#This Row],[Gast]]</f>
        <v>Kaiserslautern Thunderbolts e.V. 1 - TVK U12mix1</v>
      </c>
      <c r="B17" t="str">
        <f t="shared" si="0"/>
        <v>Auswärtsspiel</v>
      </c>
      <c r="C17" s="2">
        <f>Tabelle1[[#This Row],[Datum]]</f>
        <v>45928.520833333336</v>
      </c>
      <c r="D17" s="2">
        <f t="shared" si="1"/>
        <v>45928.583333333336</v>
      </c>
      <c r="E17" s="32" t="s">
        <v>124</v>
      </c>
      <c r="F17" s="26" t="s">
        <v>125</v>
      </c>
      <c r="G17" s="26" t="str">
        <f>"Spiel der "&amp;VLOOKUP(Tabelle1[[#This Row],[Team]],Index!$A$1:$C$27,3,0)</f>
        <v>Spiel der TVK U12 weiblich/männlich</v>
      </c>
      <c r="I17" s="26" t="str">
        <f>Tabelle1[[#This Row],[Halle]]</f>
        <v>Hohenstaufengymnasium KL</v>
      </c>
      <c r="L17" s="26" t="str">
        <f>VLOOKUP(Tabelle1[[#This Row],[Team]],Index!$A$1:$D$27,4,0)</f>
        <v>U12mix1</v>
      </c>
    </row>
    <row r="18" spans="1:12" x14ac:dyDescent="0.2">
      <c r="A18" t="str">
        <f>Tabelle1[[#This Row],[Heim]]&amp;" - "&amp;Tabelle1[[#This Row],[Gast]]</f>
        <v>TSG Maxdorf - TVK U18m</v>
      </c>
      <c r="B18" t="str">
        <f t="shared" si="0"/>
        <v>Auswärtsspiel</v>
      </c>
      <c r="C18" s="2">
        <f>Tabelle1[[#This Row],[Datum]]</f>
        <v>45928.666666666664</v>
      </c>
      <c r="D18" s="2">
        <f t="shared" si="1"/>
        <v>45928.729166666664</v>
      </c>
      <c r="E18" s="32" t="s">
        <v>124</v>
      </c>
      <c r="F18" s="26" t="s">
        <v>125</v>
      </c>
      <c r="G18" s="26" t="str">
        <f>"Spiel der "&amp;VLOOKUP(Tabelle1[[#This Row],[Team]],Index!$A$1:$C$27,3,0)</f>
        <v>Spiel der TVK U18 männlich</v>
      </c>
      <c r="I18" s="26" t="str">
        <f>Tabelle1[[#This Row],[Halle]]</f>
        <v>Waldsporthalle</v>
      </c>
      <c r="L18" s="26" t="str">
        <f>VLOOKUP(Tabelle1[[#This Row],[Team]],Index!$A$1:$D$27,4,0)</f>
        <v>U18m</v>
      </c>
    </row>
    <row r="19" spans="1:12" x14ac:dyDescent="0.2">
      <c r="A19" t="str">
        <f>Tabelle1[[#This Row],[Heim]]&amp;" - "&amp;Tabelle1[[#This Row],[Gast]]</f>
        <v>ASC Theresianum Mainz 2 - TVK I</v>
      </c>
      <c r="B19" t="str">
        <f t="shared" si="0"/>
        <v>Auswärtsspiel</v>
      </c>
      <c r="C19" s="2">
        <f>Tabelle1[[#This Row],[Datum]]</f>
        <v>45928.75</v>
      </c>
      <c r="D19" s="2">
        <f t="shared" si="1"/>
        <v>45928.8125</v>
      </c>
      <c r="E19" s="32" t="s">
        <v>124</v>
      </c>
      <c r="F19" s="26" t="s">
        <v>125</v>
      </c>
      <c r="G19" s="26" t="str">
        <f>"Spiel der "&amp;VLOOKUP(Tabelle1[[#This Row],[Team]],Index!$A$1:$C$27,3,0)</f>
        <v>Spiel der 1. Herrenmannschaft</v>
      </c>
      <c r="I19" s="26" t="str">
        <f>Tabelle1[[#This Row],[Halle]]</f>
        <v>Theresianum Mainz</v>
      </c>
      <c r="L19" s="26" t="str">
        <f>VLOOKUP(Tabelle1[[#This Row],[Team]],Index!$A$1:$D$27,4,0)</f>
        <v>TVK1</v>
      </c>
    </row>
    <row r="20" spans="1:12" x14ac:dyDescent="0.2">
      <c r="A20" t="str">
        <f>Tabelle1[[#This Row],[Heim]]&amp;" - "&amp;Tabelle1[[#This Row],[Gast]]</f>
        <v>VT Zweibrücken 2 - TVK II</v>
      </c>
      <c r="B20" t="str">
        <f t="shared" si="0"/>
        <v>Auswärtsspiel</v>
      </c>
      <c r="C20" s="2">
        <f>Tabelle1[[#This Row],[Datum]]</f>
        <v>45935.75</v>
      </c>
      <c r="D20" s="2">
        <f t="shared" si="1"/>
        <v>45935.8125</v>
      </c>
      <c r="E20" s="32" t="s">
        <v>124</v>
      </c>
      <c r="F20" s="26" t="s">
        <v>125</v>
      </c>
      <c r="G20" s="26" t="str">
        <f>"Spiel der "&amp;VLOOKUP(Tabelle1[[#This Row],[Team]],Index!$A$1:$C$27,3,0)</f>
        <v>Spiel der 2. Herrenmannschaft</v>
      </c>
      <c r="I20" s="26">
        <f>Tabelle1[[#This Row],[Halle]]</f>
        <v>0</v>
      </c>
      <c r="L20" s="26" t="str">
        <f>VLOOKUP(Tabelle1[[#This Row],[Team]],Index!$A$1:$D$27,4,0)</f>
        <v>TVK2</v>
      </c>
    </row>
    <row r="21" spans="1:12" x14ac:dyDescent="0.2">
      <c r="A21" t="str">
        <f>Tabelle1[[#This Row],[Heim]]&amp;" - "&amp;Tabelle1[[#This Row],[Gast]]</f>
        <v>TVK U12mix2 - Eintracht Lambsheim e.V.</v>
      </c>
      <c r="B21" t="str">
        <f t="shared" si="0"/>
        <v>Heimspiel</v>
      </c>
      <c r="C21" s="2">
        <f>Tabelle1[[#This Row],[Datum]]</f>
        <v>45962.5</v>
      </c>
      <c r="D21" s="2">
        <f t="shared" si="1"/>
        <v>45962.5625</v>
      </c>
      <c r="E21" s="32" t="s">
        <v>124</v>
      </c>
      <c r="F21" s="26" t="s">
        <v>125</v>
      </c>
      <c r="G21" s="26" t="str">
        <f>"Spiel der "&amp;VLOOKUP(Tabelle1[[#This Row],[Team]],Index!$A$1:$C$27,3,0)</f>
        <v>Spiel der TVK U12 weiblich/männlich 2</v>
      </c>
      <c r="I21" s="26" t="str">
        <f>Tabelle1[[#This Row],[Halle]]</f>
        <v>Regionale Schule</v>
      </c>
      <c r="L21" s="26" t="str">
        <f>VLOOKUP(Tabelle1[[#This Row],[Team]],Index!$A$1:$D$27,4,0)</f>
        <v>U12mix2</v>
      </c>
    </row>
    <row r="22" spans="1:12" x14ac:dyDescent="0.2">
      <c r="A22" t="str">
        <f>Tabelle1[[#This Row],[Heim]]&amp;" - "&amp;Tabelle1[[#This Row],[Gast]]</f>
        <v>TVK U14m - TV 03 Ramstein</v>
      </c>
      <c r="B22" t="str">
        <f t="shared" si="0"/>
        <v>Heimspiel</v>
      </c>
      <c r="C22" s="2">
        <f>Tabelle1[[#This Row],[Datum]]</f>
        <v>45962.583333333336</v>
      </c>
      <c r="D22" s="2">
        <f t="shared" si="1"/>
        <v>45962.645833333336</v>
      </c>
      <c r="E22" s="32" t="s">
        <v>124</v>
      </c>
      <c r="F22" s="26" t="s">
        <v>125</v>
      </c>
      <c r="G22" s="26" t="str">
        <f>"Spiel der "&amp;VLOOKUP(Tabelle1[[#This Row],[Team]],Index!$A$1:$C$27,3,0)</f>
        <v>Spiel der TVK U14 männlich</v>
      </c>
      <c r="I22" s="26" t="str">
        <f>Tabelle1[[#This Row],[Halle]]</f>
        <v>Regionale Schule</v>
      </c>
      <c r="L22" s="26" t="str">
        <f>VLOOKUP(Tabelle1[[#This Row],[Team]],Index!$A$1:$D$27,4,0)</f>
        <v>U14m</v>
      </c>
    </row>
    <row r="23" spans="1:12" x14ac:dyDescent="0.2">
      <c r="A23" t="str">
        <f>Tabelle1[[#This Row],[Heim]]&amp;" - "&amp;Tabelle1[[#This Row],[Gast]]</f>
        <v>TVK U16m - BBC Fastbreakers Rockenhausen</v>
      </c>
      <c r="B23" t="str">
        <f t="shared" si="0"/>
        <v>Heimspiel</v>
      </c>
      <c r="C23" s="2">
        <f>Tabelle1[[#This Row],[Datum]]</f>
        <v>45962.666666666664</v>
      </c>
      <c r="D23" s="2">
        <f t="shared" si="1"/>
        <v>45962.729166666664</v>
      </c>
      <c r="E23" s="32" t="s">
        <v>124</v>
      </c>
      <c r="F23" s="26" t="s">
        <v>125</v>
      </c>
      <c r="G23" s="26" t="str">
        <f>"Spiel der "&amp;VLOOKUP(Tabelle1[[#This Row],[Team]],Index!$A$1:$C$27,3,0)</f>
        <v>Spiel der TVK U16 männlich</v>
      </c>
      <c r="I23" s="26" t="str">
        <f>Tabelle1[[#This Row],[Halle]]</f>
        <v>Regionale Schule</v>
      </c>
      <c r="L23" s="26" t="str">
        <f>VLOOKUP(Tabelle1[[#This Row],[Team]],Index!$A$1:$D$27,4,0)</f>
        <v>U16m</v>
      </c>
    </row>
    <row r="24" spans="1:12" x14ac:dyDescent="0.2">
      <c r="A24" t="str">
        <f>Tabelle1[[#This Row],[Heim]]&amp;" - "&amp;Tabelle1[[#This Row],[Gast]]</f>
        <v>TVK U18m - Eintracht Lambsheim e.V.</v>
      </c>
      <c r="B24" t="str">
        <f t="shared" si="0"/>
        <v>Heimspiel</v>
      </c>
      <c r="C24" s="2">
        <f>Tabelle1[[#This Row],[Datum]]</f>
        <v>45962.75</v>
      </c>
      <c r="D24" s="2">
        <f t="shared" si="1"/>
        <v>45962.8125</v>
      </c>
      <c r="E24" s="32" t="s">
        <v>124</v>
      </c>
      <c r="F24" s="26" t="s">
        <v>125</v>
      </c>
      <c r="G24" s="26" t="str">
        <f>"Spiel der "&amp;VLOOKUP(Tabelle1[[#This Row],[Team]],Index!$A$1:$C$27,3,0)</f>
        <v>Spiel der TVK U18 männlich</v>
      </c>
      <c r="I24" s="26" t="str">
        <f>Tabelle1[[#This Row],[Halle]]</f>
        <v>Regionale Schule</v>
      </c>
      <c r="L24" s="26" t="str">
        <f>VLOOKUP(Tabelle1[[#This Row],[Team]],Index!$A$1:$D$27,4,0)</f>
        <v>U18m</v>
      </c>
    </row>
    <row r="25" spans="1:12" x14ac:dyDescent="0.2">
      <c r="A25" t="str">
        <f>Tabelle1[[#This Row],[Heim]]&amp;" - "&amp;Tabelle1[[#This Row],[Gast]]</f>
        <v>TVK I - TV 03 Ramstein</v>
      </c>
      <c r="B25" t="str">
        <f t="shared" si="0"/>
        <v>Heimspiel</v>
      </c>
      <c r="C25" s="2">
        <f>Tabelle1[[#This Row],[Datum]]</f>
        <v>45962.833333333336</v>
      </c>
      <c r="D25" s="2">
        <f t="shared" si="1"/>
        <v>45962.895833333336</v>
      </c>
      <c r="E25" s="32" t="s">
        <v>124</v>
      </c>
      <c r="F25" s="26" t="s">
        <v>125</v>
      </c>
      <c r="G25" s="26" t="str">
        <f>"Spiel der "&amp;VLOOKUP(Tabelle1[[#This Row],[Team]],Index!$A$1:$C$27,3,0)</f>
        <v>Spiel der 1. Herrenmannschaft</v>
      </c>
      <c r="I25" s="26" t="str">
        <f>Tabelle1[[#This Row],[Halle]]</f>
        <v>Regionale Schule</v>
      </c>
      <c r="L25" s="26" t="str">
        <f>VLOOKUP(Tabelle1[[#This Row],[Team]],Index!$A$1:$D$27,4,0)</f>
        <v>TVK1</v>
      </c>
    </row>
    <row r="26" spans="1:12" x14ac:dyDescent="0.2">
      <c r="A26" t="str">
        <f>Tabelle1[[#This Row],[Heim]]&amp;" - "&amp;Tabelle1[[#This Row],[Gast]]</f>
        <v>1. FC Kaiserslautern - TVK U12mix1</v>
      </c>
      <c r="B26" t="str">
        <f t="shared" si="0"/>
        <v>Auswärtsspiel</v>
      </c>
      <c r="C26" s="2">
        <f>Tabelle1[[#This Row],[Datum]]</f>
        <v>45969.5</v>
      </c>
      <c r="D26" s="2">
        <f t="shared" si="1"/>
        <v>45969.5625</v>
      </c>
      <c r="E26" s="32" t="s">
        <v>124</v>
      </c>
      <c r="F26" s="26" t="s">
        <v>125</v>
      </c>
      <c r="G26" s="26" t="str">
        <f>"Spiel der "&amp;VLOOKUP(Tabelle1[[#This Row],[Team]],Index!$A$1:$C$27,3,0)</f>
        <v>Spiel der TVK U12 weiblich/männlich</v>
      </c>
      <c r="I26" s="26" t="str">
        <f>Tabelle1[[#This Row],[Halle]]</f>
        <v>Hohenstaufengymnasium KL</v>
      </c>
      <c r="L26" s="26" t="str">
        <f>VLOOKUP(Tabelle1[[#This Row],[Team]],Index!$A$1:$D$27,4,0)</f>
        <v>U12mix1</v>
      </c>
    </row>
    <row r="27" spans="1:12" x14ac:dyDescent="0.2">
      <c r="A27" t="str">
        <f>Tabelle1[[#This Row],[Heim]]&amp;" - "&amp;Tabelle1[[#This Row],[Gast]]</f>
        <v>SG 1. FC Kaiserslautern/BBC Mehlingen - TVK U14w</v>
      </c>
      <c r="B27" t="str">
        <f t="shared" si="0"/>
        <v>Auswärtsspiel</v>
      </c>
      <c r="C27" s="2">
        <f>Tabelle1[[#This Row],[Datum]]</f>
        <v>45969.666666666664</v>
      </c>
      <c r="D27" s="2">
        <f t="shared" si="1"/>
        <v>45969.729166666664</v>
      </c>
      <c r="E27" s="32" t="s">
        <v>124</v>
      </c>
      <c r="F27" s="26" t="s">
        <v>125</v>
      </c>
      <c r="G27" s="26" t="str">
        <f>"Spiel der "&amp;VLOOKUP(Tabelle1[[#This Row],[Team]],Index!$A$1:$C$27,3,0)</f>
        <v>Spiel der TVK U14 weiblich</v>
      </c>
      <c r="I27" s="26" t="str">
        <f>Tabelle1[[#This Row],[Halle]]</f>
        <v>Hohenstaufengymnasium KL</v>
      </c>
      <c r="L27" s="26" t="str">
        <f>VLOOKUP(Tabelle1[[#This Row],[Team]],Index!$A$1:$D$27,4,0)</f>
        <v>U14w</v>
      </c>
    </row>
    <row r="28" spans="1:12" x14ac:dyDescent="0.2">
      <c r="A28" t="str">
        <f>Tabelle1[[#This Row],[Heim]]&amp;" - "&amp;Tabelle1[[#This Row],[Gast]]</f>
        <v>1. FC Kaiserslautern 1 - TVK U18m</v>
      </c>
      <c r="B28" t="str">
        <f t="shared" si="0"/>
        <v>Auswärtsspiel</v>
      </c>
      <c r="C28" s="2">
        <f>Tabelle1[[#This Row],[Datum]]</f>
        <v>45970.458333333336</v>
      </c>
      <c r="D28" s="2">
        <f t="shared" si="1"/>
        <v>45970.520833333336</v>
      </c>
      <c r="E28" s="32" t="s">
        <v>124</v>
      </c>
      <c r="F28" s="26" t="s">
        <v>125</v>
      </c>
      <c r="G28" s="26" t="str">
        <f>"Spiel der "&amp;VLOOKUP(Tabelle1[[#This Row],[Team]],Index!$A$1:$C$27,3,0)</f>
        <v>Spiel der TVK U18 männlich</v>
      </c>
      <c r="I28" s="26" t="str">
        <f>Tabelle1[[#This Row],[Halle]]</f>
        <v>Barbarossahalle Kaiserslautern</v>
      </c>
      <c r="L28" s="26" t="str">
        <f>VLOOKUP(Tabelle1[[#This Row],[Team]],Index!$A$1:$D$27,4,0)</f>
        <v>U18m</v>
      </c>
    </row>
    <row r="29" spans="1:12" x14ac:dyDescent="0.2">
      <c r="A29" t="str">
        <f>Tabelle1[[#This Row],[Heim]]&amp;" - "&amp;Tabelle1[[#This Row],[Gast]]</f>
        <v>BBC Mehlingen - TVK U14m</v>
      </c>
      <c r="B29" t="str">
        <f t="shared" si="0"/>
        <v>Auswärtsspiel</v>
      </c>
      <c r="C29" s="2">
        <f>Tabelle1[[#This Row],[Datum]]</f>
        <v>45970.5</v>
      </c>
      <c r="D29" s="2">
        <f t="shared" si="1"/>
        <v>45970.5625</v>
      </c>
      <c r="E29" s="32" t="s">
        <v>124</v>
      </c>
      <c r="F29" s="26" t="s">
        <v>125</v>
      </c>
      <c r="G29" s="26" t="str">
        <f>"Spiel der "&amp;VLOOKUP(Tabelle1[[#This Row],[Team]],Index!$A$1:$C$27,3,0)</f>
        <v>Spiel der TVK U14 männlich</v>
      </c>
      <c r="I29" s="26" t="str">
        <f>Tabelle1[[#This Row],[Halle]]</f>
        <v>IGS Halle Enkenbach-Alsenborn</v>
      </c>
      <c r="L29" s="26" t="str">
        <f>VLOOKUP(Tabelle1[[#This Row],[Team]],Index!$A$1:$D$27,4,0)</f>
        <v>U14m</v>
      </c>
    </row>
    <row r="30" spans="1:12" x14ac:dyDescent="0.2">
      <c r="A30" t="str">
        <f>Tabelle1[[#This Row],[Heim]]&amp;" - "&amp;Tabelle1[[#This Row],[Gast]]</f>
        <v>BBC Mehlingen - TVK U16m</v>
      </c>
      <c r="B30" t="str">
        <f t="shared" si="0"/>
        <v>Auswärtsspiel</v>
      </c>
      <c r="C30" s="2">
        <f>Tabelle1[[#This Row],[Datum]]</f>
        <v>45970.583333333336</v>
      </c>
      <c r="D30" s="2">
        <f t="shared" si="1"/>
        <v>45970.645833333336</v>
      </c>
      <c r="E30" s="32" t="s">
        <v>124</v>
      </c>
      <c r="F30" s="26" t="s">
        <v>125</v>
      </c>
      <c r="G30" s="26" t="str">
        <f>"Spiel der "&amp;VLOOKUP(Tabelle1[[#This Row],[Team]],Index!$A$1:$C$27,3,0)</f>
        <v>Spiel der TVK U16 männlich</v>
      </c>
      <c r="I30" s="26" t="str">
        <f>Tabelle1[[#This Row],[Halle]]</f>
        <v>IGS Halle Enkenbach-Alsenborn</v>
      </c>
      <c r="L30" s="26" t="str">
        <f>VLOOKUP(Tabelle1[[#This Row],[Team]],Index!$A$1:$D$27,4,0)</f>
        <v>U16m</v>
      </c>
    </row>
    <row r="31" spans="1:12" x14ac:dyDescent="0.2">
      <c r="A31" t="str">
        <f>Tabelle1[[#This Row],[Heim]]&amp;" - "&amp;Tabelle1[[#This Row],[Gast]]</f>
        <v>1. FC Kaiserslautern 2 - TVK I</v>
      </c>
      <c r="B31" t="str">
        <f t="shared" si="0"/>
        <v>Auswärtsspiel</v>
      </c>
      <c r="C31" s="2">
        <f>Tabelle1[[#This Row],[Datum]]</f>
        <v>45970.625</v>
      </c>
      <c r="D31" s="2">
        <f t="shared" si="1"/>
        <v>45970.6875</v>
      </c>
      <c r="E31" s="32" t="s">
        <v>124</v>
      </c>
      <c r="F31" s="26" t="s">
        <v>125</v>
      </c>
      <c r="G31" s="26" t="str">
        <f>"Spiel der "&amp;VLOOKUP(Tabelle1[[#This Row],[Team]],Index!$A$1:$C$27,3,0)</f>
        <v>Spiel der 1. Herrenmannschaft</v>
      </c>
      <c r="I31" s="26" t="str">
        <f>Tabelle1[[#This Row],[Halle]]</f>
        <v>Barbarossahalle Kaiserslautern</v>
      </c>
      <c r="L31" s="26" t="str">
        <f>VLOOKUP(Tabelle1[[#This Row],[Team]],Index!$A$1:$D$27,4,0)</f>
        <v>TVK1</v>
      </c>
    </row>
    <row r="32" spans="1:12" x14ac:dyDescent="0.2">
      <c r="A32" t="str">
        <f>Tabelle1[[#This Row],[Heim]]&amp;" - "&amp;Tabelle1[[#This Row],[Gast]]</f>
        <v>SC Lerchenberg - TVK Damen</v>
      </c>
      <c r="B32" t="str">
        <f t="shared" si="0"/>
        <v>Auswärtsspiel</v>
      </c>
      <c r="C32" s="2">
        <f>Tabelle1[[#This Row],[Datum]]</f>
        <v>45970.708333333336</v>
      </c>
      <c r="D32" s="2">
        <f t="shared" si="1"/>
        <v>45970.770833333336</v>
      </c>
      <c r="E32" s="32" t="s">
        <v>124</v>
      </c>
      <c r="F32" s="26" t="s">
        <v>125</v>
      </c>
      <c r="G32" s="26" t="str">
        <f>"Spiel der "&amp;VLOOKUP(Tabelle1[[#This Row],[Team]],Index!$A$1:$C$27,3,0)</f>
        <v>Spiel der 1. Damenmannschaft</v>
      </c>
      <c r="I32" s="26" t="str">
        <f>Tabelle1[[#This Row],[Halle]]</f>
        <v>Carl-Zuckmayer-Schulzentrum Halle B</v>
      </c>
      <c r="L32" s="26" t="str">
        <f>VLOOKUP(Tabelle1[[#This Row],[Team]],Index!$A$1:$D$27,4,0)</f>
        <v>TVK-Damen</v>
      </c>
    </row>
    <row r="33" spans="1:12" x14ac:dyDescent="0.2">
      <c r="A33" t="str">
        <f>Tabelle1[[#This Row],[Heim]]&amp;" - "&amp;Tabelle1[[#This Row],[Gast]]</f>
        <v>BBC Mehlingen - TVK II</v>
      </c>
      <c r="B33" t="str">
        <f t="shared" si="0"/>
        <v>Auswärtsspiel</v>
      </c>
      <c r="C33" s="2">
        <f>Tabelle1[[#This Row],[Datum]]</f>
        <v>45970.75</v>
      </c>
      <c r="D33" s="2">
        <f t="shared" si="1"/>
        <v>45970.8125</v>
      </c>
      <c r="E33" s="32" t="s">
        <v>124</v>
      </c>
      <c r="F33" s="26" t="s">
        <v>125</v>
      </c>
      <c r="G33" s="26" t="str">
        <f>"Spiel der "&amp;VLOOKUP(Tabelle1[[#This Row],[Team]],Index!$A$1:$C$27,3,0)</f>
        <v>Spiel der 2. Herrenmannschaft</v>
      </c>
      <c r="I33" s="26" t="str">
        <f>Tabelle1[[#This Row],[Halle]]</f>
        <v>IGS Halle Enkenbach-Alsenborn</v>
      </c>
      <c r="L33" s="26" t="str">
        <f>VLOOKUP(Tabelle1[[#This Row],[Team]],Index!$A$1:$D$27,4,0)</f>
        <v>TVK2</v>
      </c>
    </row>
    <row r="34" spans="1:12" x14ac:dyDescent="0.2">
      <c r="A34" t="str">
        <f>Tabelle1[[#This Row],[Heim]]&amp;" - "&amp;Tabelle1[[#This Row],[Gast]]</f>
        <v>TVK U14m - 1. FC Kaiserslautern 2</v>
      </c>
      <c r="B34" t="str">
        <f t="shared" ref="B34:B65" si="2">IF(LEFT(A34,3)="TVK","Heimspiel","Auswärtsspiel")</f>
        <v>Heimspiel</v>
      </c>
      <c r="C34" s="2">
        <f>Tabelle1[[#This Row],[Datum]]</f>
        <v>45976.583333333336</v>
      </c>
      <c r="D34" s="2">
        <f t="shared" ref="D34:D65" si="3">C34+TIME(1,30,0)</f>
        <v>45976.645833333336</v>
      </c>
      <c r="E34" s="32" t="s">
        <v>124</v>
      </c>
      <c r="F34" s="26" t="s">
        <v>125</v>
      </c>
      <c r="G34" s="26" t="str">
        <f>"Spiel der "&amp;VLOOKUP(Tabelle1[[#This Row],[Team]],Index!$A$1:$C$27,3,0)</f>
        <v>Spiel der TVK U14 männlich</v>
      </c>
      <c r="I34" s="26" t="str">
        <f>Tabelle1[[#This Row],[Halle]]</f>
        <v>Regionale Schule</v>
      </c>
      <c r="L34" s="26" t="str">
        <f>VLOOKUP(Tabelle1[[#This Row],[Team]],Index!$A$1:$D$27,4,0)</f>
        <v>U14m</v>
      </c>
    </row>
    <row r="35" spans="1:12" x14ac:dyDescent="0.2">
      <c r="A35" t="str">
        <f>Tabelle1[[#This Row],[Heim]]&amp;" - "&amp;Tabelle1[[#This Row],[Gast]]</f>
        <v>TVK U16m - 1. FC Kaiserslautern 1</v>
      </c>
      <c r="B35" t="str">
        <f t="shared" si="2"/>
        <v>Heimspiel</v>
      </c>
      <c r="C35" s="2">
        <f>Tabelle1[[#This Row],[Datum]]</f>
        <v>45976.666666666664</v>
      </c>
      <c r="D35" s="2">
        <f t="shared" si="3"/>
        <v>45976.729166666664</v>
      </c>
      <c r="E35" s="32" t="s">
        <v>124</v>
      </c>
      <c r="F35" s="26" t="s">
        <v>125</v>
      </c>
      <c r="G35" s="26" t="str">
        <f>"Spiel der "&amp;VLOOKUP(Tabelle1[[#This Row],[Team]],Index!$A$1:$C$27,3,0)</f>
        <v>Spiel der TVK U16 männlich</v>
      </c>
      <c r="I35" s="26" t="str">
        <f>Tabelle1[[#This Row],[Halle]]</f>
        <v>Regionale Schule</v>
      </c>
      <c r="L35" s="26" t="str">
        <f>VLOOKUP(Tabelle1[[#This Row],[Team]],Index!$A$1:$D$27,4,0)</f>
        <v>U16m</v>
      </c>
    </row>
    <row r="36" spans="1:12" x14ac:dyDescent="0.2">
      <c r="A36" t="str">
        <f>Tabelle1[[#This Row],[Heim]]&amp;" - "&amp;Tabelle1[[#This Row],[Gast]]</f>
        <v>TVK I - DJK Nieder-Olm</v>
      </c>
      <c r="B36" t="str">
        <f t="shared" si="2"/>
        <v>Heimspiel</v>
      </c>
      <c r="C36" s="2">
        <f>Tabelle1[[#This Row],[Datum]]</f>
        <v>45976.75</v>
      </c>
      <c r="D36" s="2">
        <f t="shared" si="3"/>
        <v>45976.8125</v>
      </c>
      <c r="E36" s="32" t="s">
        <v>124</v>
      </c>
      <c r="F36" s="26" t="s">
        <v>125</v>
      </c>
      <c r="G36" s="26" t="str">
        <f>"Spiel der "&amp;VLOOKUP(Tabelle1[[#This Row],[Team]],Index!$A$1:$C$27,3,0)</f>
        <v>Spiel der 1. Herrenmannschaft</v>
      </c>
      <c r="I36" s="26" t="str">
        <f>Tabelle1[[#This Row],[Halle]]</f>
        <v>Regionale Schule</v>
      </c>
      <c r="L36" s="26" t="str">
        <f>VLOOKUP(Tabelle1[[#This Row],[Team]],Index!$A$1:$D$27,4,0)</f>
        <v>TVK1</v>
      </c>
    </row>
    <row r="37" spans="1:12" x14ac:dyDescent="0.2">
      <c r="A37" t="str">
        <f>Tabelle1[[#This Row],[Heim]]&amp;" - "&amp;Tabelle1[[#This Row],[Gast]]</f>
        <v>TVK U12mix1 - SG Towers Speyer/Schifferstadt 1</v>
      </c>
      <c r="B37" t="str">
        <f t="shared" si="2"/>
        <v>Heimspiel</v>
      </c>
      <c r="C37" s="2">
        <f>Tabelle1[[#This Row],[Datum]]</f>
        <v>45977.416666666664</v>
      </c>
      <c r="D37" s="2">
        <f t="shared" si="3"/>
        <v>45977.479166666664</v>
      </c>
      <c r="E37" s="32" t="s">
        <v>124</v>
      </c>
      <c r="F37" s="26" t="s">
        <v>125</v>
      </c>
      <c r="G37" s="26" t="str">
        <f>"Spiel der "&amp;VLOOKUP(Tabelle1[[#This Row],[Team]],Index!$A$1:$C$27,3,0)</f>
        <v>Spiel der TVK U12 weiblich/männlich</v>
      </c>
      <c r="I37" s="26" t="str">
        <f>Tabelle1[[#This Row],[Halle]]</f>
        <v>Regionale Schule</v>
      </c>
      <c r="L37" s="26" t="str">
        <f>VLOOKUP(Tabelle1[[#This Row],[Team]],Index!$A$1:$D$27,4,0)</f>
        <v>U12mix1</v>
      </c>
    </row>
    <row r="38" spans="1:12" x14ac:dyDescent="0.2">
      <c r="A38" t="str">
        <f>Tabelle1[[#This Row],[Heim]]&amp;" - "&amp;Tabelle1[[#This Row],[Gast]]</f>
        <v>TVK U12mix2 - SG Towers Speyer/Schifferstadt 2</v>
      </c>
      <c r="B38" t="str">
        <f t="shared" si="2"/>
        <v>Heimspiel</v>
      </c>
      <c r="C38" s="2">
        <f>Tabelle1[[#This Row],[Datum]]</f>
        <v>45977.5</v>
      </c>
      <c r="D38" s="2">
        <f t="shared" si="3"/>
        <v>45977.5625</v>
      </c>
      <c r="E38" s="32" t="s">
        <v>124</v>
      </c>
      <c r="F38" s="26" t="s">
        <v>125</v>
      </c>
      <c r="G38" s="26" t="str">
        <f>"Spiel der "&amp;VLOOKUP(Tabelle1[[#This Row],[Team]],Index!$A$1:$C$27,3,0)</f>
        <v>Spiel der TVK U12 weiblich/männlich 2</v>
      </c>
      <c r="I38" s="26" t="str">
        <f>Tabelle1[[#This Row],[Halle]]</f>
        <v>Regionale Schule</v>
      </c>
      <c r="L38" s="26" t="str">
        <f>VLOOKUP(Tabelle1[[#This Row],[Team]],Index!$A$1:$D$27,4,0)</f>
        <v>U12mix2</v>
      </c>
    </row>
    <row r="39" spans="1:12" x14ac:dyDescent="0.2">
      <c r="A39" t="str">
        <f>Tabelle1[[#This Row],[Heim]]&amp;" - "&amp;Tabelle1[[#This Row],[Gast]]</f>
        <v>TVK U14w - SG Towers Speyer/Schifferstadt</v>
      </c>
      <c r="B39" t="str">
        <f t="shared" si="2"/>
        <v>Heimspiel</v>
      </c>
      <c r="C39" s="2">
        <f>Tabelle1[[#This Row],[Datum]]</f>
        <v>45977.583333333336</v>
      </c>
      <c r="D39" s="2">
        <f t="shared" si="3"/>
        <v>45977.645833333336</v>
      </c>
      <c r="E39" s="32" t="s">
        <v>124</v>
      </c>
      <c r="F39" s="26" t="s">
        <v>125</v>
      </c>
      <c r="G39" s="26" t="str">
        <f>"Spiel der "&amp;VLOOKUP(Tabelle1[[#This Row],[Team]],Index!$A$1:$C$27,3,0)</f>
        <v>Spiel der TVK U14 weiblich</v>
      </c>
      <c r="I39" s="26" t="str">
        <f>Tabelle1[[#This Row],[Halle]]</f>
        <v>Regionale Schule</v>
      </c>
      <c r="L39" s="26" t="str">
        <f>VLOOKUP(Tabelle1[[#This Row],[Team]],Index!$A$1:$D$27,4,0)</f>
        <v>U14w</v>
      </c>
    </row>
    <row r="40" spans="1:12" x14ac:dyDescent="0.2">
      <c r="A40" t="str">
        <f>Tabelle1[[#This Row],[Heim]]&amp;" - "&amp;Tabelle1[[#This Row],[Gast]]</f>
        <v>SG TV Dürkheim-BB-Int. Speyer 1 - TVK U12mix1</v>
      </c>
      <c r="B40" t="str">
        <f t="shared" si="2"/>
        <v>Auswärtsspiel</v>
      </c>
      <c r="C40" s="2">
        <f>Tabelle1[[#This Row],[Datum]]</f>
        <v>45983.458333333336</v>
      </c>
      <c r="D40" s="2">
        <f t="shared" si="3"/>
        <v>45983.520833333336</v>
      </c>
      <c r="E40" s="32" t="s">
        <v>124</v>
      </c>
      <c r="F40" s="26" t="s">
        <v>125</v>
      </c>
      <c r="G40" s="26" t="str">
        <f>"Spiel der "&amp;VLOOKUP(Tabelle1[[#This Row],[Team]],Index!$A$1:$C$27,3,0)</f>
        <v>Spiel der TVK U12 weiblich/männlich</v>
      </c>
      <c r="I40" s="26" t="str">
        <f>Tabelle1[[#This Row],[Halle]]</f>
        <v>Siedlungsschule (hinter PSD Bank Halle)</v>
      </c>
      <c r="L40" s="26" t="str">
        <f>VLOOKUP(Tabelle1[[#This Row],[Team]],Index!$A$1:$D$27,4,0)</f>
        <v>U12mix1</v>
      </c>
    </row>
    <row r="41" spans="1:12" x14ac:dyDescent="0.2">
      <c r="A41" t="str">
        <f>Tabelle1[[#This Row],[Heim]]&amp;" - "&amp;Tabelle1[[#This Row],[Gast]]</f>
        <v>SG Ludwigshafen/Frankenthal - TVK U14m</v>
      </c>
      <c r="B41" t="str">
        <f t="shared" si="2"/>
        <v>Auswärtsspiel</v>
      </c>
      <c r="C41" s="2">
        <f>Tabelle1[[#This Row],[Datum]]</f>
        <v>45983.583333333336</v>
      </c>
      <c r="D41" s="2">
        <f t="shared" si="3"/>
        <v>45983.645833333336</v>
      </c>
      <c r="E41" s="32" t="s">
        <v>124</v>
      </c>
      <c r="F41" s="26" t="s">
        <v>125</v>
      </c>
      <c r="G41" s="26" t="str">
        <f>"Spiel der "&amp;VLOOKUP(Tabelle1[[#This Row],[Team]],Index!$A$1:$C$27,3,0)</f>
        <v>Spiel der TVK U14 männlich</v>
      </c>
      <c r="I41" s="26" t="str">
        <f>Tabelle1[[#This Row],[Halle]]</f>
        <v>Theodor-Heuss-Gymnasium</v>
      </c>
      <c r="L41" s="26" t="str">
        <f>VLOOKUP(Tabelle1[[#This Row],[Team]],Index!$A$1:$D$27,4,0)</f>
        <v>U14m</v>
      </c>
    </row>
    <row r="42" spans="1:12" x14ac:dyDescent="0.2">
      <c r="A42" t="str">
        <f>Tabelle1[[#This Row],[Heim]]&amp;" - "&amp;Tabelle1[[#This Row],[Gast]]</f>
        <v>SG TV Dürkheim-BB-Int. Speyer 2 - TVK U12mix2</v>
      </c>
      <c r="B42" t="str">
        <f t="shared" si="2"/>
        <v>Auswärtsspiel</v>
      </c>
      <c r="C42" s="2">
        <f>Tabelle1[[#This Row],[Datum]]</f>
        <v>45984.458333333336</v>
      </c>
      <c r="D42" s="2">
        <f t="shared" si="3"/>
        <v>45984.520833333336</v>
      </c>
      <c r="E42" s="32" t="s">
        <v>124</v>
      </c>
      <c r="F42" s="26" t="s">
        <v>125</v>
      </c>
      <c r="G42" s="26" t="str">
        <f>"Spiel der "&amp;VLOOKUP(Tabelle1[[#This Row],[Team]],Index!$A$1:$C$27,3,0)</f>
        <v>Spiel der TVK U12 weiblich/männlich 2</v>
      </c>
      <c r="I42" s="26" t="str">
        <f>Tabelle1[[#This Row],[Halle]]</f>
        <v>TVD - Halle</v>
      </c>
      <c r="L42" s="26" t="str">
        <f>VLOOKUP(Tabelle1[[#This Row],[Team]],Index!$A$1:$D$27,4,0)</f>
        <v>U12mix2</v>
      </c>
    </row>
    <row r="43" spans="1:12" x14ac:dyDescent="0.2">
      <c r="A43" t="str">
        <f>Tabelle1[[#This Row],[Heim]]&amp;" - "&amp;Tabelle1[[#This Row],[Gast]]</f>
        <v>SG Ludwigshafen/Frankenthal 2 - TVK II</v>
      </c>
      <c r="B43" t="str">
        <f t="shared" si="2"/>
        <v>Auswärtsspiel</v>
      </c>
      <c r="C43" s="2">
        <f>Tabelle1[[#This Row],[Datum]]</f>
        <v>45984.666666666664</v>
      </c>
      <c r="D43" s="2">
        <f t="shared" si="3"/>
        <v>45984.729166666664</v>
      </c>
      <c r="E43" s="32" t="s">
        <v>124</v>
      </c>
      <c r="F43" s="26" t="s">
        <v>125</v>
      </c>
      <c r="G43" s="26" t="str">
        <f>"Spiel der "&amp;VLOOKUP(Tabelle1[[#This Row],[Team]],Index!$A$1:$C$27,3,0)</f>
        <v>Spiel der 2. Herrenmannschaft</v>
      </c>
      <c r="I43" s="26" t="str">
        <f>Tabelle1[[#This Row],[Halle]]</f>
        <v>Robert Schuman IGS Frankenthal</v>
      </c>
      <c r="L43" s="26" t="str">
        <f>VLOOKUP(Tabelle1[[#This Row],[Team]],Index!$A$1:$D$27,4,0)</f>
        <v>TVK2</v>
      </c>
    </row>
    <row r="44" spans="1:12" x14ac:dyDescent="0.2">
      <c r="A44" t="str">
        <f>Tabelle1[[#This Row],[Heim]]&amp;" - "&amp;Tabelle1[[#This Row],[Gast]]</f>
        <v>SG Ludwigshafen / Frankenthal - TVK I</v>
      </c>
      <c r="B44" t="str">
        <f t="shared" si="2"/>
        <v>Auswärtsspiel</v>
      </c>
      <c r="C44" s="2">
        <f>Tabelle1[[#This Row],[Datum]]</f>
        <v>45984.75</v>
      </c>
      <c r="D44" s="2">
        <f t="shared" si="3"/>
        <v>45984.8125</v>
      </c>
      <c r="E44" s="32" t="s">
        <v>124</v>
      </c>
      <c r="F44" s="26" t="s">
        <v>125</v>
      </c>
      <c r="G44" s="26" t="str">
        <f>"Spiel der "&amp;VLOOKUP(Tabelle1[[#This Row],[Team]],Index!$A$1:$C$27,3,0)</f>
        <v>Spiel der 1. Herrenmannschaft</v>
      </c>
      <c r="I44" s="26" t="str">
        <f>Tabelle1[[#This Row],[Halle]]</f>
        <v>Robert Schuman IGS Frankenthal</v>
      </c>
      <c r="L44" s="26" t="str">
        <f>VLOOKUP(Tabelle1[[#This Row],[Team]],Index!$A$1:$D$27,4,0)</f>
        <v>TVK1</v>
      </c>
    </row>
    <row r="45" spans="1:12" x14ac:dyDescent="0.2">
      <c r="A45" t="str">
        <f>Tabelle1[[#This Row],[Heim]]&amp;" - "&amp;Tabelle1[[#This Row],[Gast]]</f>
        <v>TVK U16m - TSG Maxdorf</v>
      </c>
      <c r="B45" t="str">
        <f t="shared" si="2"/>
        <v>Heimspiel</v>
      </c>
      <c r="C45" s="2">
        <f>Tabelle1[[#This Row],[Datum]]</f>
        <v>45990.5</v>
      </c>
      <c r="D45" s="2">
        <f t="shared" si="3"/>
        <v>45990.5625</v>
      </c>
      <c r="E45" s="32" t="s">
        <v>124</v>
      </c>
      <c r="F45" s="26" t="s">
        <v>125</v>
      </c>
      <c r="G45" s="26" t="str">
        <f>"Spiel der "&amp;VLOOKUP(Tabelle1[[#This Row],[Team]],Index!$A$1:$C$27,3,0)</f>
        <v>Spiel der TVK U16 männlich</v>
      </c>
      <c r="I45" s="26" t="str">
        <f>Tabelle1[[#This Row],[Halle]]</f>
        <v>Regionale Schule</v>
      </c>
      <c r="L45" s="26" t="str">
        <f>VLOOKUP(Tabelle1[[#This Row],[Team]],Index!$A$1:$D$27,4,0)</f>
        <v>U16m</v>
      </c>
    </row>
    <row r="46" spans="1:12" x14ac:dyDescent="0.2">
      <c r="A46" t="str">
        <f>Tabelle1[[#This Row],[Heim]]&amp;" - "&amp;Tabelle1[[#This Row],[Gast]]</f>
        <v>TVK U18m - Kaiserslautern Thunderbolts e.V. 2</v>
      </c>
      <c r="B46" t="str">
        <f t="shared" si="2"/>
        <v>Heimspiel</v>
      </c>
      <c r="C46" s="2">
        <f>Tabelle1[[#This Row],[Datum]]</f>
        <v>45990.583333333336</v>
      </c>
      <c r="D46" s="2">
        <f t="shared" si="3"/>
        <v>45990.645833333336</v>
      </c>
      <c r="E46" s="32" t="s">
        <v>124</v>
      </c>
      <c r="F46" s="26" t="s">
        <v>125</v>
      </c>
      <c r="G46" s="26" t="str">
        <f>"Spiel der "&amp;VLOOKUP(Tabelle1[[#This Row],[Team]],Index!$A$1:$C$27,3,0)</f>
        <v>Spiel der TVK U18 männlich</v>
      </c>
      <c r="I46" s="26" t="str">
        <f>Tabelle1[[#This Row],[Halle]]</f>
        <v>Regionale Schule</v>
      </c>
      <c r="L46" s="26" t="str">
        <f>VLOOKUP(Tabelle1[[#This Row],[Team]],Index!$A$1:$D$27,4,0)</f>
        <v>U18m</v>
      </c>
    </row>
    <row r="47" spans="1:12" x14ac:dyDescent="0.2">
      <c r="A47" t="str">
        <f>Tabelle1[[#This Row],[Heim]]&amp;" - "&amp;Tabelle1[[#This Row],[Gast]]</f>
        <v>TVK II - Kaiserslautern Thunderbolts</v>
      </c>
      <c r="B47" t="str">
        <f t="shared" si="2"/>
        <v>Heimspiel</v>
      </c>
      <c r="C47" s="2">
        <f>Tabelle1[[#This Row],[Datum]]</f>
        <v>45990.666666666664</v>
      </c>
      <c r="D47" s="2">
        <f t="shared" si="3"/>
        <v>45990.729166666664</v>
      </c>
      <c r="E47" s="32" t="s">
        <v>124</v>
      </c>
      <c r="F47" s="26" t="s">
        <v>125</v>
      </c>
      <c r="G47" s="26" t="str">
        <f>"Spiel der "&amp;VLOOKUP(Tabelle1[[#This Row],[Team]],Index!$A$1:$C$27,3,0)</f>
        <v>Spiel der 2. Herrenmannschaft</v>
      </c>
      <c r="I47" s="26" t="str">
        <f>Tabelle1[[#This Row],[Halle]]</f>
        <v>Regionale Schule</v>
      </c>
      <c r="L47" s="26" t="str">
        <f>VLOOKUP(Tabelle1[[#This Row],[Team]],Index!$A$1:$D$27,4,0)</f>
        <v>TVK2</v>
      </c>
    </row>
    <row r="48" spans="1:12" x14ac:dyDescent="0.2">
      <c r="A48" t="str">
        <f>Tabelle1[[#This Row],[Heim]]&amp;" - "&amp;Tabelle1[[#This Row],[Gast]]</f>
        <v>TVK Damen - TV Clausen</v>
      </c>
      <c r="B48" t="str">
        <f t="shared" si="2"/>
        <v>Heimspiel</v>
      </c>
      <c r="C48" s="2">
        <f>Tabelle1[[#This Row],[Datum]]</f>
        <v>45990.75</v>
      </c>
      <c r="D48" s="2">
        <f t="shared" si="3"/>
        <v>45990.8125</v>
      </c>
      <c r="E48" s="32" t="s">
        <v>124</v>
      </c>
      <c r="F48" s="26" t="s">
        <v>125</v>
      </c>
      <c r="G48" s="26" t="str">
        <f>"Spiel der "&amp;VLOOKUP(Tabelle1[[#This Row],[Team]],Index!$A$1:$C$27,3,0)</f>
        <v>Spiel der 1. Damenmannschaft</v>
      </c>
      <c r="I48" s="26" t="str">
        <f>Tabelle1[[#This Row],[Halle]]</f>
        <v>Regionale Schule</v>
      </c>
      <c r="L48" s="26" t="str">
        <f>VLOOKUP(Tabelle1[[#This Row],[Team]],Index!$A$1:$D$27,4,0)</f>
        <v>TVK-Damen</v>
      </c>
    </row>
    <row r="49" spans="1:12" x14ac:dyDescent="0.2">
      <c r="A49" t="str">
        <f>Tabelle1[[#This Row],[Heim]]&amp;" - "&amp;Tabelle1[[#This Row],[Gast]]</f>
        <v>TVK I - TSG Heidesheim 2</v>
      </c>
      <c r="B49" t="str">
        <f t="shared" si="2"/>
        <v>Heimspiel</v>
      </c>
      <c r="C49" s="2">
        <f>Tabelle1[[#This Row],[Datum]]</f>
        <v>45990.833333333336</v>
      </c>
      <c r="D49" s="2">
        <f t="shared" si="3"/>
        <v>45990.895833333336</v>
      </c>
      <c r="E49" s="32" t="s">
        <v>124</v>
      </c>
      <c r="F49" s="26" t="s">
        <v>125</v>
      </c>
      <c r="G49" s="26" t="str">
        <f>"Spiel der "&amp;VLOOKUP(Tabelle1[[#This Row],[Team]],Index!$A$1:$C$27,3,0)</f>
        <v>Spiel der 1. Herrenmannschaft</v>
      </c>
      <c r="I49" s="26" t="str">
        <f>Tabelle1[[#This Row],[Halle]]</f>
        <v>Regionale Schule</v>
      </c>
      <c r="L49" s="26" t="str">
        <f>VLOOKUP(Tabelle1[[#This Row],[Team]],Index!$A$1:$D$27,4,0)</f>
        <v>TVK1</v>
      </c>
    </row>
    <row r="50" spans="1:12" x14ac:dyDescent="0.2">
      <c r="A50" t="str">
        <f>Tabelle1[[#This Row],[Heim]]&amp;" - "&amp;Tabelle1[[#This Row],[Gast]]</f>
        <v>TVK U12mix2 - TSG Maxdorf 2</v>
      </c>
      <c r="B50" t="str">
        <f t="shared" si="2"/>
        <v>Heimspiel</v>
      </c>
      <c r="C50" s="2">
        <f>Tabelle1[[#This Row],[Datum]]</f>
        <v>45991.5</v>
      </c>
      <c r="D50" s="2">
        <f t="shared" si="3"/>
        <v>45991.5625</v>
      </c>
      <c r="E50" s="32" t="s">
        <v>124</v>
      </c>
      <c r="F50" s="26" t="s">
        <v>125</v>
      </c>
      <c r="G50" s="26" t="str">
        <f>"Spiel der "&amp;VLOOKUP(Tabelle1[[#This Row],[Team]],Index!$A$1:$C$27,3,0)</f>
        <v>Spiel der TVK U12 weiblich/männlich 2</v>
      </c>
      <c r="I50" s="26" t="str">
        <f>Tabelle1[[#This Row],[Halle]]</f>
        <v>Regionale Schule</v>
      </c>
      <c r="L50" s="26" t="str">
        <f>VLOOKUP(Tabelle1[[#This Row],[Team]],Index!$A$1:$D$27,4,0)</f>
        <v>U12mix2</v>
      </c>
    </row>
    <row r="51" spans="1:12" x14ac:dyDescent="0.2">
      <c r="A51" t="str">
        <f>Tabelle1[[#This Row],[Heim]]&amp;" - "&amp;Tabelle1[[#This Row],[Gast]]</f>
        <v>TVK U14w - TSG Maxdorf</v>
      </c>
      <c r="B51" t="str">
        <f t="shared" si="2"/>
        <v>Heimspiel</v>
      </c>
      <c r="C51" s="2">
        <f>Tabelle1[[#This Row],[Datum]]</f>
        <v>45991.583333333336</v>
      </c>
      <c r="D51" s="2">
        <f t="shared" si="3"/>
        <v>45991.645833333336</v>
      </c>
      <c r="E51" s="32" t="s">
        <v>124</v>
      </c>
      <c r="F51" s="26" t="s">
        <v>125</v>
      </c>
      <c r="G51" s="26" t="str">
        <f>"Spiel der "&amp;VLOOKUP(Tabelle1[[#This Row],[Team]],Index!$A$1:$C$27,3,0)</f>
        <v>Spiel der TVK U14 weiblich</v>
      </c>
      <c r="I51" s="26" t="str">
        <f>Tabelle1[[#This Row],[Halle]]</f>
        <v>Regionale Schule</v>
      </c>
      <c r="L51" s="26" t="str">
        <f>VLOOKUP(Tabelle1[[#This Row],[Team]],Index!$A$1:$D$27,4,0)</f>
        <v>U14w</v>
      </c>
    </row>
    <row r="52" spans="1:12" x14ac:dyDescent="0.2">
      <c r="A52" t="str">
        <f>Tabelle1[[#This Row],[Heim]]&amp;" - "&amp;Tabelle1[[#This Row],[Gast]]</f>
        <v>TVK U14m - TSG Maxdorf</v>
      </c>
      <c r="B52" t="str">
        <f t="shared" si="2"/>
        <v>Heimspiel</v>
      </c>
      <c r="C52" s="2">
        <f>Tabelle1[[#This Row],[Datum]]</f>
        <v>45991.666666666664</v>
      </c>
      <c r="D52" s="2">
        <f t="shared" si="3"/>
        <v>45991.729166666664</v>
      </c>
      <c r="E52" s="32" t="s">
        <v>124</v>
      </c>
      <c r="F52" s="26" t="s">
        <v>125</v>
      </c>
      <c r="G52" s="26" t="str">
        <f>"Spiel der "&amp;VLOOKUP(Tabelle1[[#This Row],[Team]],Index!$A$1:$C$27,3,0)</f>
        <v>Spiel der TVK U14 männlich</v>
      </c>
      <c r="I52" s="26" t="str">
        <f>Tabelle1[[#This Row],[Halle]]</f>
        <v>Regionale Schule</v>
      </c>
      <c r="L52" s="26" t="str">
        <f>VLOOKUP(Tabelle1[[#This Row],[Team]],Index!$A$1:$D$27,4,0)</f>
        <v>U14m</v>
      </c>
    </row>
    <row r="53" spans="1:12" x14ac:dyDescent="0.2">
      <c r="A53" t="str">
        <f>Tabelle1[[#This Row],[Heim]]&amp;" - "&amp;Tabelle1[[#This Row],[Gast]]</f>
        <v>TVK Damen - SG TSG Deidesheim/NW-Haardt</v>
      </c>
      <c r="B53" t="str">
        <f t="shared" si="2"/>
        <v>Heimspiel</v>
      </c>
      <c r="C53" s="2">
        <f>Tabelle1[[#This Row],[Datum]]</f>
        <v>45997.5</v>
      </c>
      <c r="D53" s="2">
        <f t="shared" si="3"/>
        <v>45997.5625</v>
      </c>
      <c r="E53" s="32" t="s">
        <v>124</v>
      </c>
      <c r="F53" s="26" t="s">
        <v>125</v>
      </c>
      <c r="G53" s="26" t="str">
        <f>"Spiel der "&amp;VLOOKUP(Tabelle1[[#This Row],[Team]],Index!$A$1:$C$27,3,0)</f>
        <v>Spiel der 1. Damenmannschaft</v>
      </c>
      <c r="I53" s="26" t="str">
        <f>Tabelle1[[#This Row],[Halle]]</f>
        <v>Regionale Schule</v>
      </c>
      <c r="L53" s="26" t="str">
        <f>VLOOKUP(Tabelle1[[#This Row],[Team]],Index!$A$1:$D$27,4,0)</f>
        <v>TVK-Damen</v>
      </c>
    </row>
    <row r="54" spans="1:12" x14ac:dyDescent="0.2">
      <c r="A54" t="str">
        <f>Tabelle1[[#This Row],[Heim]]&amp;" - "&amp;Tabelle1[[#This Row],[Gast]]</f>
        <v>TVK U18m - VT Zweibrücken</v>
      </c>
      <c r="B54" t="str">
        <f t="shared" si="2"/>
        <v>Heimspiel</v>
      </c>
      <c r="C54" s="2">
        <f>Tabelle1[[#This Row],[Datum]]</f>
        <v>45997.583333333336</v>
      </c>
      <c r="D54" s="2">
        <f t="shared" si="3"/>
        <v>45997.645833333336</v>
      </c>
      <c r="E54" s="32" t="s">
        <v>124</v>
      </c>
      <c r="F54" s="26" t="s">
        <v>125</v>
      </c>
      <c r="G54" s="26" t="str">
        <f>"Spiel der "&amp;VLOOKUP(Tabelle1[[#This Row],[Team]],Index!$A$1:$C$27,3,0)</f>
        <v>Spiel der TVK U18 männlich</v>
      </c>
      <c r="I54" s="26" t="str">
        <f>Tabelle1[[#This Row],[Halle]]</f>
        <v>Regionale Schule</v>
      </c>
      <c r="L54" s="26" t="str">
        <f>VLOOKUP(Tabelle1[[#This Row],[Team]],Index!$A$1:$D$27,4,0)</f>
        <v>U18m</v>
      </c>
    </row>
    <row r="55" spans="1:12" x14ac:dyDescent="0.2">
      <c r="A55" t="str">
        <f>Tabelle1[[#This Row],[Heim]]&amp;" - "&amp;Tabelle1[[#This Row],[Gast]]</f>
        <v>TVK II - VT Zweibrücken 2</v>
      </c>
      <c r="B55" t="str">
        <f t="shared" si="2"/>
        <v>Heimspiel</v>
      </c>
      <c r="C55" s="2">
        <f>Tabelle1[[#This Row],[Datum]]</f>
        <v>45997.666666666664</v>
      </c>
      <c r="D55" s="2">
        <f t="shared" si="3"/>
        <v>45997.729166666664</v>
      </c>
      <c r="E55" s="32" t="s">
        <v>124</v>
      </c>
      <c r="F55" s="26" t="s">
        <v>125</v>
      </c>
      <c r="G55" s="26" t="str">
        <f>"Spiel der "&amp;VLOOKUP(Tabelle1[[#This Row],[Team]],Index!$A$1:$C$27,3,0)</f>
        <v>Spiel der 2. Herrenmannschaft</v>
      </c>
      <c r="I55" s="26" t="str">
        <f>Tabelle1[[#This Row],[Halle]]</f>
        <v>Regionale Schule</v>
      </c>
      <c r="L55" s="26" t="str">
        <f>VLOOKUP(Tabelle1[[#This Row],[Team]],Index!$A$1:$D$27,4,0)</f>
        <v>TVK2</v>
      </c>
    </row>
    <row r="56" spans="1:12" x14ac:dyDescent="0.2">
      <c r="A56" t="str">
        <f>Tabelle1[[#This Row],[Heim]]&amp;" - "&amp;Tabelle1[[#This Row],[Gast]]</f>
        <v>TVK I - SC Lerchenberg</v>
      </c>
      <c r="B56" t="str">
        <f t="shared" si="2"/>
        <v>Heimspiel</v>
      </c>
      <c r="C56" s="2">
        <f>Tabelle1[[#This Row],[Datum]]</f>
        <v>45997.75</v>
      </c>
      <c r="D56" s="2">
        <f t="shared" si="3"/>
        <v>45997.8125</v>
      </c>
      <c r="E56" s="32" t="s">
        <v>124</v>
      </c>
      <c r="F56" s="26" t="s">
        <v>125</v>
      </c>
      <c r="G56" s="26" t="str">
        <f>"Spiel der "&amp;VLOOKUP(Tabelle1[[#This Row],[Team]],Index!$A$1:$C$27,3,0)</f>
        <v>Spiel der 1. Herrenmannschaft</v>
      </c>
      <c r="I56" s="26" t="str">
        <f>Tabelle1[[#This Row],[Halle]]</f>
        <v>Regionale Schule</v>
      </c>
      <c r="L56" s="26" t="str">
        <f>VLOOKUP(Tabelle1[[#This Row],[Team]],Index!$A$1:$D$27,4,0)</f>
        <v>TVK1</v>
      </c>
    </row>
    <row r="57" spans="1:12" x14ac:dyDescent="0.2">
      <c r="A57" t="str">
        <f>Tabelle1[[#This Row],[Heim]]&amp;" - "&amp;Tabelle1[[#This Row],[Gast]]</f>
        <v>TVK U12mix2 - BBV Landau</v>
      </c>
      <c r="B57" t="str">
        <f t="shared" si="2"/>
        <v>Heimspiel</v>
      </c>
      <c r="C57" s="2">
        <f>Tabelle1[[#This Row],[Datum]]</f>
        <v>45998.416666666664</v>
      </c>
      <c r="D57" s="2">
        <f t="shared" si="3"/>
        <v>45998.479166666664</v>
      </c>
      <c r="E57" s="32" t="s">
        <v>124</v>
      </c>
      <c r="F57" s="26" t="s">
        <v>125</v>
      </c>
      <c r="G57" s="26" t="str">
        <f>"Spiel der "&amp;VLOOKUP(Tabelle1[[#This Row],[Team]],Index!$A$1:$C$27,3,0)</f>
        <v>Spiel der TVK U12 weiblich/männlich 2</v>
      </c>
      <c r="I57" s="26" t="str">
        <f>Tabelle1[[#This Row],[Halle]]</f>
        <v>Regionale Schule</v>
      </c>
      <c r="L57" s="26" t="str">
        <f>VLOOKUP(Tabelle1[[#This Row],[Team]],Index!$A$1:$D$27,4,0)</f>
        <v>U12mix2</v>
      </c>
    </row>
    <row r="58" spans="1:12" x14ac:dyDescent="0.2">
      <c r="A58" t="str">
        <f>Tabelle1[[#This Row],[Heim]]&amp;" - "&amp;Tabelle1[[#This Row],[Gast]]</f>
        <v>TVK U14w - BBV Landau</v>
      </c>
      <c r="B58" t="str">
        <f t="shared" si="2"/>
        <v>Heimspiel</v>
      </c>
      <c r="C58" s="2">
        <f>Tabelle1[[#This Row],[Datum]]</f>
        <v>45998.5</v>
      </c>
      <c r="D58" s="2">
        <f t="shared" si="3"/>
        <v>45998.5625</v>
      </c>
      <c r="E58" s="32" t="s">
        <v>124</v>
      </c>
      <c r="F58" s="26" t="s">
        <v>125</v>
      </c>
      <c r="G58" s="26" t="str">
        <f>"Spiel der "&amp;VLOOKUP(Tabelle1[[#This Row],[Team]],Index!$A$1:$C$27,3,0)</f>
        <v>Spiel der TVK U14 weiblich</v>
      </c>
      <c r="I58" s="26" t="str">
        <f>Tabelle1[[#This Row],[Halle]]</f>
        <v>Regionale Schule</v>
      </c>
      <c r="L58" s="26" t="str">
        <f>VLOOKUP(Tabelle1[[#This Row],[Team]],Index!$A$1:$D$27,4,0)</f>
        <v>U14w</v>
      </c>
    </row>
    <row r="59" spans="1:12" x14ac:dyDescent="0.2">
      <c r="A59" t="str">
        <f>Tabelle1[[#This Row],[Heim]]&amp;" - "&amp;Tabelle1[[#This Row],[Gast]]</f>
        <v>TVK U14m - VT Zweibrücken</v>
      </c>
      <c r="B59" t="str">
        <f t="shared" si="2"/>
        <v>Heimspiel</v>
      </c>
      <c r="C59" s="2">
        <f>Tabelle1[[#This Row],[Datum]]</f>
        <v>45998.583333333336</v>
      </c>
      <c r="D59" s="2">
        <f t="shared" si="3"/>
        <v>45998.645833333336</v>
      </c>
      <c r="E59" s="32" t="s">
        <v>124</v>
      </c>
      <c r="F59" s="26" t="s">
        <v>125</v>
      </c>
      <c r="G59" s="26" t="str">
        <f>"Spiel der "&amp;VLOOKUP(Tabelle1[[#This Row],[Team]],Index!$A$1:$C$27,3,0)</f>
        <v>Spiel der TVK U14 männlich</v>
      </c>
      <c r="I59" s="26" t="str">
        <f>Tabelle1[[#This Row],[Halle]]</f>
        <v>Regionale Schule</v>
      </c>
      <c r="L59" s="26" t="str">
        <f>VLOOKUP(Tabelle1[[#This Row],[Team]],Index!$A$1:$D$27,4,0)</f>
        <v>U14m</v>
      </c>
    </row>
    <row r="60" spans="1:12" x14ac:dyDescent="0.2">
      <c r="A60" t="str">
        <f>Tabelle1[[#This Row],[Heim]]&amp;" - "&amp;Tabelle1[[#This Row],[Gast]]</f>
        <v>TVK U16m - VT Zweibrücken</v>
      </c>
      <c r="B60" t="str">
        <f t="shared" si="2"/>
        <v>Heimspiel</v>
      </c>
      <c r="C60" s="2">
        <f>Tabelle1[[#This Row],[Datum]]</f>
        <v>45998.666666666664</v>
      </c>
      <c r="D60" s="2">
        <f t="shared" si="3"/>
        <v>45998.729166666664</v>
      </c>
      <c r="E60" s="32" t="s">
        <v>124</v>
      </c>
      <c r="F60" s="26" t="s">
        <v>125</v>
      </c>
      <c r="G60" s="26" t="str">
        <f>"Spiel der "&amp;VLOOKUP(Tabelle1[[#This Row],[Team]],Index!$A$1:$C$27,3,0)</f>
        <v>Spiel der TVK U16 männlich</v>
      </c>
      <c r="I60" s="26" t="str">
        <f>Tabelle1[[#This Row],[Halle]]</f>
        <v>Regionale Schule</v>
      </c>
      <c r="L60" s="26" t="str">
        <f>VLOOKUP(Tabelle1[[#This Row],[Team]],Index!$A$1:$D$27,4,0)</f>
        <v>U16m</v>
      </c>
    </row>
    <row r="61" spans="1:12" x14ac:dyDescent="0.2">
      <c r="A61" t="str">
        <f>Tabelle1[[#This Row],[Heim]]&amp;" - "&amp;Tabelle1[[#This Row],[Gast]]</f>
        <v>TV Bad Bergzabern - TVK U12mix2</v>
      </c>
      <c r="B61" t="str">
        <f t="shared" si="2"/>
        <v>Auswärtsspiel</v>
      </c>
      <c r="C61" s="2">
        <f>Tabelle1[[#This Row],[Datum]]</f>
        <v>46039.583333333336</v>
      </c>
      <c r="D61" s="2">
        <f t="shared" si="3"/>
        <v>46039.645833333336</v>
      </c>
      <c r="E61" s="32" t="s">
        <v>124</v>
      </c>
      <c r="F61" s="26" t="s">
        <v>125</v>
      </c>
      <c r="G61" s="26" t="str">
        <f>"Spiel der "&amp;VLOOKUP(Tabelle1[[#This Row],[Team]],Index!$A$1:$C$27,3,0)</f>
        <v>Spiel der TVK U12 weiblich/männlich 2</v>
      </c>
      <c r="I61" s="26" t="str">
        <f>Tabelle1[[#This Row],[Halle]]</f>
        <v>Verbandsgemeindehalle</v>
      </c>
      <c r="L61" s="26" t="str">
        <f>VLOOKUP(Tabelle1[[#This Row],[Team]],Index!$A$1:$D$27,4,0)</f>
        <v>U12mix2</v>
      </c>
    </row>
    <row r="62" spans="1:12" x14ac:dyDescent="0.2">
      <c r="A62" t="str">
        <f>Tabelle1[[#This Row],[Heim]]&amp;" - "&amp;Tabelle1[[#This Row],[Gast]]</f>
        <v>SG Towers Speyer/Schifferstadt 2 - TVK II</v>
      </c>
      <c r="B62" t="str">
        <f t="shared" si="2"/>
        <v>Auswärtsspiel</v>
      </c>
      <c r="C62" s="2">
        <f>Tabelle1[[#This Row],[Datum]]</f>
        <v>46040.541666666664</v>
      </c>
      <c r="D62" s="2">
        <f t="shared" si="3"/>
        <v>46040.604166666664</v>
      </c>
      <c r="E62" s="32" t="s">
        <v>124</v>
      </c>
      <c r="F62" s="26" t="s">
        <v>125</v>
      </c>
      <c r="G62" s="26" t="str">
        <f>"Spiel der "&amp;VLOOKUP(Tabelle1[[#This Row],[Team]],Index!$A$1:$C$27,3,0)</f>
        <v>Spiel der 2. Herrenmannschaft</v>
      </c>
      <c r="I62" s="26" t="str">
        <f>Tabelle1[[#This Row],[Halle]]</f>
        <v>Friedrich-Magn.-Schwerd Gym.</v>
      </c>
      <c r="L62" s="26" t="str">
        <f>VLOOKUP(Tabelle1[[#This Row],[Team]],Index!$A$1:$D$27,4,0)</f>
        <v>TVK2</v>
      </c>
    </row>
    <row r="63" spans="1:12" x14ac:dyDescent="0.2">
      <c r="A63" t="str">
        <f>Tabelle1[[#This Row],[Heim]]&amp;" - "&amp;Tabelle1[[#This Row],[Gast]]</f>
        <v>SG Towers Speyer/Schifferstadt - TVK I</v>
      </c>
      <c r="B63" t="str">
        <f t="shared" si="2"/>
        <v>Auswärtsspiel</v>
      </c>
      <c r="C63" s="2">
        <f>Tabelle1[[#This Row],[Datum]]</f>
        <v>46040.75</v>
      </c>
      <c r="D63" s="2">
        <f t="shared" si="3"/>
        <v>46040.8125</v>
      </c>
      <c r="E63" s="32" t="s">
        <v>124</v>
      </c>
      <c r="F63" s="26" t="s">
        <v>125</v>
      </c>
      <c r="G63" s="26" t="str">
        <f>"Spiel der "&amp;VLOOKUP(Tabelle1[[#This Row],[Team]],Index!$A$1:$C$27,3,0)</f>
        <v>Spiel der 1. Herrenmannschaft</v>
      </c>
      <c r="I63" s="26" t="str">
        <f>Tabelle1[[#This Row],[Halle]]</f>
        <v>Friedrich-Magn.-Schwerd Gym.</v>
      </c>
      <c r="L63" s="26" t="str">
        <f>VLOOKUP(Tabelle1[[#This Row],[Team]],Index!$A$1:$D$27,4,0)</f>
        <v>TVK1</v>
      </c>
    </row>
    <row r="64" spans="1:12" x14ac:dyDescent="0.2">
      <c r="A64" t="str">
        <f>Tabelle1[[#This Row],[Heim]]&amp;" - "&amp;Tabelle1[[#This Row],[Gast]]</f>
        <v>TG 1846 Worms - TVK Damen</v>
      </c>
      <c r="B64" t="str">
        <f t="shared" si="2"/>
        <v>Auswärtsspiel</v>
      </c>
      <c r="C64" s="2">
        <f>Tabelle1[[#This Row],[Datum]]</f>
        <v>46040.75</v>
      </c>
      <c r="D64" s="2">
        <f t="shared" si="3"/>
        <v>46040.8125</v>
      </c>
      <c r="E64" s="32" t="s">
        <v>124</v>
      </c>
      <c r="F64" s="26" t="s">
        <v>125</v>
      </c>
      <c r="G64" s="26" t="str">
        <f>"Spiel der "&amp;VLOOKUP(Tabelle1[[#This Row],[Team]],Index!$A$1:$C$27,3,0)</f>
        <v>Spiel der 1. Damenmannschaft</v>
      </c>
      <c r="I64" s="26" t="str">
        <f>Tabelle1[[#This Row],[Halle]]</f>
        <v>Nibelungenschule</v>
      </c>
      <c r="L64" s="26" t="str">
        <f>VLOOKUP(Tabelle1[[#This Row],[Team]],Index!$A$1:$D$27,4,0)</f>
        <v>TVK-Damen</v>
      </c>
    </row>
    <row r="65" spans="1:12" x14ac:dyDescent="0.2">
      <c r="A65" t="str">
        <f>Tabelle1[[#This Row],[Heim]]&amp;" - "&amp;Tabelle1[[#This Row],[Gast]]</f>
        <v>TVK U14w - Kaiserslautern Thunderbolts e.V.</v>
      </c>
      <c r="B65" t="str">
        <f t="shared" si="2"/>
        <v>Heimspiel</v>
      </c>
      <c r="C65" s="2">
        <f>Tabelle1[[#This Row],[Datum]]</f>
        <v>46046</v>
      </c>
      <c r="D65" s="2">
        <f t="shared" si="3"/>
        <v>46046.0625</v>
      </c>
      <c r="E65" s="32" t="s">
        <v>124</v>
      </c>
      <c r="F65" s="26" t="s">
        <v>125</v>
      </c>
      <c r="G65" s="26" t="str">
        <f>"Spiel der "&amp;VLOOKUP(Tabelle1[[#This Row],[Team]],Index!$A$1:$C$27,3,0)</f>
        <v>Spiel der TVK U14 weiblich</v>
      </c>
      <c r="I65" s="26" t="str">
        <f>Tabelle1[[#This Row],[Halle]]</f>
        <v>Regionale Schule</v>
      </c>
      <c r="L65" s="26" t="str">
        <f>VLOOKUP(Tabelle1[[#This Row],[Team]],Index!$A$1:$D$27,4,0)</f>
        <v>U14w</v>
      </c>
    </row>
    <row r="66" spans="1:12" x14ac:dyDescent="0.2">
      <c r="A66" t="str">
        <f>Tabelle1[[#This Row],[Heim]]&amp;" - "&amp;Tabelle1[[#This Row],[Gast]]</f>
        <v>TVK U16m - Kaiserslautern Thunderbolts e.V. 2</v>
      </c>
      <c r="B66" t="str">
        <f t="shared" ref="B66:B97" si="4">IF(LEFT(A66,3)="TVK","Heimspiel","Auswärtsspiel")</f>
        <v>Heimspiel</v>
      </c>
      <c r="C66" s="2">
        <f>Tabelle1[[#This Row],[Datum]]</f>
        <v>46046.5</v>
      </c>
      <c r="D66" s="2">
        <f t="shared" ref="D66:D97" si="5">C66+TIME(1,30,0)</f>
        <v>46046.5625</v>
      </c>
      <c r="E66" s="32" t="s">
        <v>124</v>
      </c>
      <c r="F66" s="26" t="s">
        <v>125</v>
      </c>
      <c r="G66" s="26" t="str">
        <f>"Spiel der "&amp;VLOOKUP(Tabelle1[[#This Row],[Team]],Index!$A$1:$C$27,3,0)</f>
        <v>Spiel der TVK U16 männlich</v>
      </c>
      <c r="I66" s="26" t="str">
        <f>Tabelle1[[#This Row],[Halle]]</f>
        <v>Regionale Schule</v>
      </c>
      <c r="L66" s="26" t="str">
        <f>VLOOKUP(Tabelle1[[#This Row],[Team]],Index!$A$1:$D$27,4,0)</f>
        <v>U16m</v>
      </c>
    </row>
    <row r="67" spans="1:12" x14ac:dyDescent="0.2">
      <c r="A67" t="str">
        <f>Tabelle1[[#This Row],[Heim]]&amp;" - "&amp;Tabelle1[[#This Row],[Gast]]</f>
        <v>TVK U18m - TSG Maxdorf</v>
      </c>
      <c r="B67" t="str">
        <f t="shared" si="4"/>
        <v>Heimspiel</v>
      </c>
      <c r="C67" s="2">
        <f>Tabelle1[[#This Row],[Datum]]</f>
        <v>46046.583333333336</v>
      </c>
      <c r="D67" s="2">
        <f t="shared" si="5"/>
        <v>46046.645833333336</v>
      </c>
      <c r="E67" s="32" t="s">
        <v>124</v>
      </c>
      <c r="F67" s="26" t="s">
        <v>125</v>
      </c>
      <c r="G67" s="26" t="str">
        <f>"Spiel der "&amp;VLOOKUP(Tabelle1[[#This Row],[Team]],Index!$A$1:$C$27,3,0)</f>
        <v>Spiel der TVK U18 männlich</v>
      </c>
      <c r="I67" s="26" t="str">
        <f>Tabelle1[[#This Row],[Halle]]</f>
        <v>Regionale Schule</v>
      </c>
      <c r="L67" s="26" t="str">
        <f>VLOOKUP(Tabelle1[[#This Row],[Team]],Index!$A$1:$D$27,4,0)</f>
        <v>U18m</v>
      </c>
    </row>
    <row r="68" spans="1:12" x14ac:dyDescent="0.2">
      <c r="A68" t="str">
        <f>Tabelle1[[#This Row],[Heim]]&amp;" - "&amp;Tabelle1[[#This Row],[Gast]]</f>
        <v>TVK II - TSG Maxdorf</v>
      </c>
      <c r="B68" t="str">
        <f t="shared" si="4"/>
        <v>Heimspiel</v>
      </c>
      <c r="C68" s="2">
        <f>Tabelle1[[#This Row],[Datum]]</f>
        <v>46046.666666666664</v>
      </c>
      <c r="D68" s="2">
        <f t="shared" si="5"/>
        <v>46046.729166666664</v>
      </c>
      <c r="E68" s="32" t="s">
        <v>124</v>
      </c>
      <c r="F68" s="26" t="s">
        <v>125</v>
      </c>
      <c r="G68" s="26" t="str">
        <f>"Spiel der "&amp;VLOOKUP(Tabelle1[[#This Row],[Team]],Index!$A$1:$C$27,3,0)</f>
        <v>Spiel der 2. Herrenmannschaft</v>
      </c>
      <c r="I68" s="26" t="str">
        <f>Tabelle1[[#This Row],[Halle]]</f>
        <v>Regionale Schule</v>
      </c>
      <c r="L68" s="26" t="str">
        <f>VLOOKUP(Tabelle1[[#This Row],[Team]],Index!$A$1:$D$27,4,0)</f>
        <v>TVK2</v>
      </c>
    </row>
    <row r="69" spans="1:12" x14ac:dyDescent="0.2">
      <c r="A69" t="str">
        <f>Tabelle1[[#This Row],[Heim]]&amp;" - "&amp;Tabelle1[[#This Row],[Gast]]</f>
        <v>TVK I - ASC Theresianum Mainz 2</v>
      </c>
      <c r="B69" t="str">
        <f t="shared" si="4"/>
        <v>Heimspiel</v>
      </c>
      <c r="C69" s="2">
        <f>Tabelle1[[#This Row],[Datum]]</f>
        <v>46046.833333333336</v>
      </c>
      <c r="D69" s="2">
        <f t="shared" si="5"/>
        <v>46046.895833333336</v>
      </c>
      <c r="E69" s="32" t="s">
        <v>124</v>
      </c>
      <c r="F69" s="26" t="s">
        <v>125</v>
      </c>
      <c r="G69" s="26" t="str">
        <f>"Spiel der "&amp;VLOOKUP(Tabelle1[[#This Row],[Team]],Index!$A$1:$C$27,3,0)</f>
        <v>Spiel der 1. Herrenmannschaft</v>
      </c>
      <c r="I69" s="26" t="str">
        <f>Tabelle1[[#This Row],[Halle]]</f>
        <v>Regionale Schule</v>
      </c>
      <c r="L69" s="26" t="str">
        <f>VLOOKUP(Tabelle1[[#This Row],[Team]],Index!$A$1:$D$27,4,0)</f>
        <v>TVK1</v>
      </c>
    </row>
    <row r="70" spans="1:12" x14ac:dyDescent="0.2">
      <c r="A70" t="str">
        <f>Tabelle1[[#This Row],[Heim]]&amp;" - "&amp;Tabelle1[[#This Row],[Gast]]</f>
        <v>TVK U12mix1 - Kaiserslautern Thunderbolts e.V. 1</v>
      </c>
      <c r="B70" t="str">
        <f t="shared" si="4"/>
        <v>Heimspiel</v>
      </c>
      <c r="C70" s="2">
        <f>Tabelle1[[#This Row],[Datum]]</f>
        <v>46047.416666666664</v>
      </c>
      <c r="D70" s="2">
        <f t="shared" si="5"/>
        <v>46047.479166666664</v>
      </c>
      <c r="E70" s="32" t="s">
        <v>124</v>
      </c>
      <c r="F70" s="26" t="s">
        <v>125</v>
      </c>
      <c r="G70" s="26" t="str">
        <f>"Spiel der "&amp;VLOOKUP(Tabelle1[[#This Row],[Team]],Index!$A$1:$C$27,3,0)</f>
        <v>Spiel der TVK U12 weiblich/männlich</v>
      </c>
      <c r="I70" s="26" t="str">
        <f>Tabelle1[[#This Row],[Halle]]</f>
        <v>Regionale Schule</v>
      </c>
      <c r="L70" s="26" t="str">
        <f>VLOOKUP(Tabelle1[[#This Row],[Team]],Index!$A$1:$D$27,4,0)</f>
        <v>U12mix1</v>
      </c>
    </row>
    <row r="71" spans="1:12" x14ac:dyDescent="0.2">
      <c r="A71" t="str">
        <f>Tabelle1[[#This Row],[Heim]]&amp;" - "&amp;Tabelle1[[#This Row],[Gast]]</f>
        <v>TVK U12mix2 - Kaiserslautern Thunderbolts e.V. 2</v>
      </c>
      <c r="B71" t="str">
        <f t="shared" si="4"/>
        <v>Heimspiel</v>
      </c>
      <c r="C71" s="2">
        <f>Tabelle1[[#This Row],[Datum]]</f>
        <v>46047.5</v>
      </c>
      <c r="D71" s="2">
        <f t="shared" si="5"/>
        <v>46047.5625</v>
      </c>
      <c r="E71" s="32" t="s">
        <v>124</v>
      </c>
      <c r="F71" s="26" t="s">
        <v>125</v>
      </c>
      <c r="G71" s="26" t="str">
        <f>"Spiel der "&amp;VLOOKUP(Tabelle1[[#This Row],[Team]],Index!$A$1:$C$27,3,0)</f>
        <v>Spiel der TVK U12 weiblich/männlich 2</v>
      </c>
      <c r="I71" s="26" t="str">
        <f>Tabelle1[[#This Row],[Halle]]</f>
        <v>Regionale Schule</v>
      </c>
      <c r="L71" s="26" t="str">
        <f>VLOOKUP(Tabelle1[[#This Row],[Team]],Index!$A$1:$D$27,4,0)</f>
        <v>U12mix2</v>
      </c>
    </row>
    <row r="72" spans="1:12" x14ac:dyDescent="0.2">
      <c r="A72" t="str">
        <f>Tabelle1[[#This Row],[Heim]]&amp;" - "&amp;Tabelle1[[#This Row],[Gast]]</f>
        <v>TVK U14m - Kaiserslautern Thunderbolts e.V. 1</v>
      </c>
      <c r="B72" t="str">
        <f t="shared" si="4"/>
        <v>Heimspiel</v>
      </c>
      <c r="C72" s="2">
        <f>Tabelle1[[#This Row],[Datum]]</f>
        <v>46047.666666666664</v>
      </c>
      <c r="D72" s="2">
        <f t="shared" si="5"/>
        <v>46047.729166666664</v>
      </c>
      <c r="E72" s="32" t="s">
        <v>124</v>
      </c>
      <c r="F72" s="26" t="s">
        <v>125</v>
      </c>
      <c r="G72" s="26" t="str">
        <f>"Spiel der "&amp;VLOOKUP(Tabelle1[[#This Row],[Team]],Index!$A$1:$C$27,3,0)</f>
        <v>Spiel der TVK U14 männlich</v>
      </c>
      <c r="I72" s="26" t="str">
        <f>Tabelle1[[#This Row],[Halle]]</f>
        <v>Regionale Schule</v>
      </c>
      <c r="L72" s="26" t="str">
        <f>VLOOKUP(Tabelle1[[#This Row],[Team]],Index!$A$1:$D$27,4,0)</f>
        <v>U14m</v>
      </c>
    </row>
    <row r="73" spans="1:12" x14ac:dyDescent="0.2">
      <c r="A73" t="str">
        <f>Tabelle1[[#This Row],[Heim]]&amp;" - "&amp;Tabelle1[[#This Row],[Gast]]</f>
        <v>SG TSG Deidesheim/NW-Haardt - TVK Damen</v>
      </c>
      <c r="B73" t="str">
        <f t="shared" si="4"/>
        <v>Auswärtsspiel</v>
      </c>
      <c r="C73" s="2">
        <f>Tabelle1[[#This Row],[Datum]]</f>
        <v>46054.625</v>
      </c>
      <c r="D73" s="2">
        <f t="shared" si="5"/>
        <v>46054.6875</v>
      </c>
      <c r="E73" s="32" t="s">
        <v>124</v>
      </c>
      <c r="F73" s="26" t="s">
        <v>125</v>
      </c>
      <c r="G73" s="26" t="str">
        <f>"Spiel der "&amp;VLOOKUP(Tabelle1[[#This Row],[Team]],Index!$A$1:$C$27,3,0)</f>
        <v>Spiel der 1. Damenmannschaft</v>
      </c>
      <c r="I73" s="26" t="str">
        <f>Tabelle1[[#This Row],[Halle]]</f>
        <v>Kurfürst-Ruprecht-Gymnasium</v>
      </c>
      <c r="L73" s="26" t="str">
        <f>VLOOKUP(Tabelle1[[#This Row],[Team]],Index!$A$1:$D$27,4,0)</f>
        <v>TVK-Damen</v>
      </c>
    </row>
    <row r="74" spans="1:12" x14ac:dyDescent="0.2">
      <c r="A74" t="str">
        <f>Tabelle1[[#This Row],[Heim]]&amp;" - "&amp;Tabelle1[[#This Row],[Gast]]</f>
        <v>Eintracht Lambsheim e.V. - TVK U12mix2</v>
      </c>
      <c r="B74" t="str">
        <f t="shared" si="4"/>
        <v>Auswärtsspiel</v>
      </c>
      <c r="C74" s="2">
        <f>Tabelle1[[#This Row],[Datum]]</f>
        <v>46074.416666666664</v>
      </c>
      <c r="D74" s="2">
        <f t="shared" si="5"/>
        <v>46074.479166666664</v>
      </c>
      <c r="E74" s="32" t="s">
        <v>124</v>
      </c>
      <c r="F74" s="26" t="s">
        <v>125</v>
      </c>
      <c r="G74" s="26" t="str">
        <f>"Spiel der "&amp;VLOOKUP(Tabelle1[[#This Row],[Team]],Index!$A$1:$C$27,3,0)</f>
        <v>Spiel der TVK U12 weiblich/männlich 2</v>
      </c>
      <c r="I74" s="26" t="str">
        <f>Tabelle1[[#This Row],[Halle]]</f>
        <v>Karl-Wendel-Schule</v>
      </c>
      <c r="L74" s="26" t="str">
        <f>VLOOKUP(Tabelle1[[#This Row],[Team]],Index!$A$1:$D$27,4,0)</f>
        <v>U12mix2</v>
      </c>
    </row>
    <row r="75" spans="1:12" x14ac:dyDescent="0.2">
      <c r="A75" t="str">
        <f>Tabelle1[[#This Row],[Heim]]&amp;" - "&amp;Tabelle1[[#This Row],[Gast]]</f>
        <v>TV 03 Ramstein - TVK U14m</v>
      </c>
      <c r="B75" t="str">
        <f t="shared" si="4"/>
        <v>Auswärtsspiel</v>
      </c>
      <c r="C75" s="2">
        <f>Tabelle1[[#This Row],[Datum]]</f>
        <v>46074.666666666664</v>
      </c>
      <c r="D75" s="2">
        <f t="shared" si="5"/>
        <v>46074.729166666664</v>
      </c>
      <c r="E75" s="32" t="s">
        <v>124</v>
      </c>
      <c r="F75" s="26" t="s">
        <v>125</v>
      </c>
      <c r="G75" s="26" t="str">
        <f>"Spiel der "&amp;VLOOKUP(Tabelle1[[#This Row],[Team]],Index!$A$1:$C$27,3,0)</f>
        <v>Spiel der TVK U14 männlich</v>
      </c>
      <c r="I75" s="26" t="str">
        <f>Tabelle1[[#This Row],[Halle]]</f>
        <v>Reichswaldhalle</v>
      </c>
      <c r="L75" s="26" t="str">
        <f>VLOOKUP(Tabelle1[[#This Row],[Team]],Index!$A$1:$D$27,4,0)</f>
        <v>U14m</v>
      </c>
    </row>
    <row r="76" spans="1:12" x14ac:dyDescent="0.2">
      <c r="A76" t="str">
        <f>Tabelle1[[#This Row],[Heim]]&amp;" - "&amp;Tabelle1[[#This Row],[Gast]]</f>
        <v>Eintracht Lambsheim e.V. - TVK U18m</v>
      </c>
      <c r="B76" t="str">
        <f t="shared" si="4"/>
        <v>Auswärtsspiel</v>
      </c>
      <c r="C76" s="2">
        <f>Tabelle1[[#This Row],[Datum]]</f>
        <v>46074.666666666664</v>
      </c>
      <c r="D76" s="2">
        <f t="shared" si="5"/>
        <v>46074.729166666664</v>
      </c>
      <c r="E76" s="32" t="s">
        <v>124</v>
      </c>
      <c r="F76" s="26" t="s">
        <v>125</v>
      </c>
      <c r="G76" s="26" t="str">
        <f>"Spiel der "&amp;VLOOKUP(Tabelle1[[#This Row],[Team]],Index!$A$1:$C$27,3,0)</f>
        <v>Spiel der TVK U18 männlich</v>
      </c>
      <c r="I76" s="26" t="str">
        <f>Tabelle1[[#This Row],[Halle]]</f>
        <v>Karl-Wendel-Schule</v>
      </c>
      <c r="L76" s="26" t="str">
        <f>VLOOKUP(Tabelle1[[#This Row],[Team]],Index!$A$1:$D$27,4,0)</f>
        <v>U18m</v>
      </c>
    </row>
    <row r="77" spans="1:12" x14ac:dyDescent="0.2">
      <c r="A77" t="str">
        <f>Tabelle1[[#This Row],[Heim]]&amp;" - "&amp;Tabelle1[[#This Row],[Gast]]</f>
        <v>TV 03 Ramstein - TVK I</v>
      </c>
      <c r="B77" t="str">
        <f t="shared" si="4"/>
        <v>Auswärtsspiel</v>
      </c>
      <c r="C77" s="2">
        <f>Tabelle1[[#This Row],[Datum]]</f>
        <v>46074.75</v>
      </c>
      <c r="D77" s="2">
        <f t="shared" si="5"/>
        <v>46074.8125</v>
      </c>
      <c r="E77" s="32" t="s">
        <v>124</v>
      </c>
      <c r="F77" s="26" t="s">
        <v>125</v>
      </c>
      <c r="G77" s="26" t="str">
        <f>"Spiel der "&amp;VLOOKUP(Tabelle1[[#This Row],[Team]],Index!$A$1:$C$27,3,0)</f>
        <v>Spiel der 1. Herrenmannschaft</v>
      </c>
      <c r="I77" s="26" t="str">
        <f>Tabelle1[[#This Row],[Halle]]</f>
        <v>Reichswaldhalle</v>
      </c>
      <c r="L77" s="26" t="str">
        <f>VLOOKUP(Tabelle1[[#This Row],[Team]],Index!$A$1:$D$27,4,0)</f>
        <v>TVK1</v>
      </c>
    </row>
    <row r="78" spans="1:12" x14ac:dyDescent="0.2">
      <c r="A78" t="str">
        <f>Tabelle1[[#This Row],[Heim]]&amp;" - "&amp;Tabelle1[[#This Row],[Gast]]</f>
        <v>BBC Fastbreakers Rockenhausen - TVK U16m</v>
      </c>
      <c r="B78" t="str">
        <f t="shared" si="4"/>
        <v>Auswärtsspiel</v>
      </c>
      <c r="C78" s="2">
        <f>Tabelle1[[#This Row],[Datum]]</f>
        <v>46075.541666666664</v>
      </c>
      <c r="D78" s="2">
        <f t="shared" si="5"/>
        <v>46075.604166666664</v>
      </c>
      <c r="E78" s="32" t="s">
        <v>124</v>
      </c>
      <c r="F78" s="26" t="s">
        <v>125</v>
      </c>
      <c r="G78" s="26" t="str">
        <f>"Spiel der "&amp;VLOOKUP(Tabelle1[[#This Row],[Team]],Index!$A$1:$C$27,3,0)</f>
        <v>Spiel der TVK U16 männlich</v>
      </c>
      <c r="I78" s="26" t="str">
        <f>Tabelle1[[#This Row],[Halle]]</f>
        <v>Donnersberghalle</v>
      </c>
      <c r="L78" s="26" t="str">
        <f>VLOOKUP(Tabelle1[[#This Row],[Team]],Index!$A$1:$D$27,4,0)</f>
        <v>U16m</v>
      </c>
    </row>
    <row r="79" spans="1:12" x14ac:dyDescent="0.2">
      <c r="A79" t="str">
        <f>Tabelle1[[#This Row],[Heim]]&amp;" - "&amp;Tabelle1[[#This Row],[Gast]]</f>
        <v>TVK U18m - 1. FC Kaiserslautern 1</v>
      </c>
      <c r="B79" t="str">
        <f t="shared" si="4"/>
        <v>Heimspiel</v>
      </c>
      <c r="C79" s="2">
        <f>Tabelle1[[#This Row],[Datum]]</f>
        <v>46081.583333333336</v>
      </c>
      <c r="D79" s="2">
        <f t="shared" si="5"/>
        <v>46081.645833333336</v>
      </c>
      <c r="E79" s="32" t="s">
        <v>124</v>
      </c>
      <c r="F79" s="26" t="s">
        <v>125</v>
      </c>
      <c r="G79" s="26" t="str">
        <f>"Spiel der "&amp;VLOOKUP(Tabelle1[[#This Row],[Team]],Index!$A$1:$C$27,3,0)</f>
        <v>Spiel der TVK U18 männlich</v>
      </c>
      <c r="I79" s="26" t="str">
        <f>Tabelle1[[#This Row],[Halle]]</f>
        <v>Regionale Schule</v>
      </c>
      <c r="L79" s="26" t="str">
        <f>VLOOKUP(Tabelle1[[#This Row],[Team]],Index!$A$1:$D$27,4,0)</f>
        <v>U18m</v>
      </c>
    </row>
    <row r="80" spans="1:12" x14ac:dyDescent="0.2">
      <c r="A80" t="str">
        <f>Tabelle1[[#This Row],[Heim]]&amp;" - "&amp;Tabelle1[[#This Row],[Gast]]</f>
        <v>TVK II - BBC Mehlingen</v>
      </c>
      <c r="B80" t="str">
        <f t="shared" si="4"/>
        <v>Heimspiel</v>
      </c>
      <c r="C80" s="2">
        <f>Tabelle1[[#This Row],[Datum]]</f>
        <v>46081.666666666664</v>
      </c>
      <c r="D80" s="2">
        <f t="shared" si="5"/>
        <v>46081.729166666664</v>
      </c>
      <c r="E80" s="32" t="s">
        <v>124</v>
      </c>
      <c r="F80" s="26" t="s">
        <v>125</v>
      </c>
      <c r="G80" s="26" t="str">
        <f>"Spiel der "&amp;VLOOKUP(Tabelle1[[#This Row],[Team]],Index!$A$1:$C$27,3,0)</f>
        <v>Spiel der 2. Herrenmannschaft</v>
      </c>
      <c r="I80" s="26" t="str">
        <f>Tabelle1[[#This Row],[Halle]]</f>
        <v>Regionale Schule</v>
      </c>
      <c r="L80" s="26" t="str">
        <f>VLOOKUP(Tabelle1[[#This Row],[Team]],Index!$A$1:$D$27,4,0)</f>
        <v>TVK2</v>
      </c>
    </row>
    <row r="81" spans="1:12" x14ac:dyDescent="0.2">
      <c r="A81" t="str">
        <f>Tabelle1[[#This Row],[Heim]]&amp;" - "&amp;Tabelle1[[#This Row],[Gast]]</f>
        <v>TVK Damen - SC Lerchenberg</v>
      </c>
      <c r="B81" t="str">
        <f t="shared" si="4"/>
        <v>Heimspiel</v>
      </c>
      <c r="C81" s="2">
        <f>Tabelle1[[#This Row],[Datum]]</f>
        <v>46081.75</v>
      </c>
      <c r="D81" s="2">
        <f t="shared" si="5"/>
        <v>46081.8125</v>
      </c>
      <c r="E81" s="32" t="s">
        <v>124</v>
      </c>
      <c r="F81" s="26" t="s">
        <v>125</v>
      </c>
      <c r="G81" s="26" t="str">
        <f>"Spiel der "&amp;VLOOKUP(Tabelle1[[#This Row],[Team]],Index!$A$1:$C$27,3,0)</f>
        <v>Spiel der 1. Damenmannschaft</v>
      </c>
      <c r="I81" s="26" t="str">
        <f>Tabelle1[[#This Row],[Halle]]</f>
        <v>Regionale Schule</v>
      </c>
      <c r="L81" s="26" t="str">
        <f>VLOOKUP(Tabelle1[[#This Row],[Team]],Index!$A$1:$D$27,4,0)</f>
        <v>TVK-Damen</v>
      </c>
    </row>
    <row r="82" spans="1:12" x14ac:dyDescent="0.2">
      <c r="A82" t="str">
        <f>Tabelle1[[#This Row],[Heim]]&amp;" - "&amp;Tabelle1[[#This Row],[Gast]]</f>
        <v>TVK I - 1. FC Kaiserslautern 2</v>
      </c>
      <c r="B82" t="str">
        <f t="shared" si="4"/>
        <v>Heimspiel</v>
      </c>
      <c r="C82" s="2">
        <f>Tabelle1[[#This Row],[Datum]]</f>
        <v>46081.833333333336</v>
      </c>
      <c r="D82" s="2">
        <f t="shared" si="5"/>
        <v>46081.895833333336</v>
      </c>
      <c r="E82" s="32" t="s">
        <v>124</v>
      </c>
      <c r="F82" s="26" t="s">
        <v>125</v>
      </c>
      <c r="G82" s="26" t="str">
        <f>"Spiel der "&amp;VLOOKUP(Tabelle1[[#This Row],[Team]],Index!$A$1:$C$27,3,0)</f>
        <v>Spiel der 1. Herrenmannschaft</v>
      </c>
      <c r="I82" s="26" t="str">
        <f>Tabelle1[[#This Row],[Halle]]</f>
        <v>Regionale Schule</v>
      </c>
      <c r="L82" s="26" t="str">
        <f>VLOOKUP(Tabelle1[[#This Row],[Team]],Index!$A$1:$D$27,4,0)</f>
        <v>TVK1</v>
      </c>
    </row>
    <row r="83" spans="1:12" x14ac:dyDescent="0.2">
      <c r="A83" t="str">
        <f>Tabelle1[[#This Row],[Heim]]&amp;" - "&amp;Tabelle1[[#This Row],[Gast]]</f>
        <v>TVK U12mix1 - 1. FC Kaiserslautern</v>
      </c>
      <c r="B83" t="str">
        <f t="shared" si="4"/>
        <v>Heimspiel</v>
      </c>
      <c r="C83" s="2">
        <f>Tabelle1[[#This Row],[Datum]]</f>
        <v>46082.416666666664</v>
      </c>
      <c r="D83" s="2">
        <f t="shared" si="5"/>
        <v>46082.479166666664</v>
      </c>
      <c r="E83" s="32" t="s">
        <v>124</v>
      </c>
      <c r="F83" s="26" t="s">
        <v>125</v>
      </c>
      <c r="G83" s="26" t="str">
        <f>"Spiel der "&amp;VLOOKUP(Tabelle1[[#This Row],[Team]],Index!$A$1:$C$27,3,0)</f>
        <v>Spiel der TVK U12 weiblich/männlich</v>
      </c>
      <c r="I83" s="26" t="str">
        <f>Tabelle1[[#This Row],[Halle]]</f>
        <v>Regionale Schule</v>
      </c>
      <c r="L83" s="26" t="str">
        <f>VLOOKUP(Tabelle1[[#This Row],[Team]],Index!$A$1:$D$27,4,0)</f>
        <v>U12mix1</v>
      </c>
    </row>
    <row r="84" spans="1:12" x14ac:dyDescent="0.2">
      <c r="A84" t="str">
        <f>Tabelle1[[#This Row],[Heim]]&amp;" - "&amp;Tabelle1[[#This Row],[Gast]]</f>
        <v>TVK U14w - SG 1. FC Kaiserslautern/BBC Mehlingen</v>
      </c>
      <c r="B84" t="str">
        <f t="shared" si="4"/>
        <v>Heimspiel</v>
      </c>
      <c r="C84" s="2">
        <f>Tabelle1[[#This Row],[Datum]]</f>
        <v>46082.5</v>
      </c>
      <c r="D84" s="2">
        <f t="shared" si="5"/>
        <v>46082.5625</v>
      </c>
      <c r="E84" s="32" t="s">
        <v>124</v>
      </c>
      <c r="F84" s="26" t="s">
        <v>125</v>
      </c>
      <c r="G84" s="26" t="str">
        <f>"Spiel der "&amp;VLOOKUP(Tabelle1[[#This Row],[Team]],Index!$A$1:$C$27,3,0)</f>
        <v>Spiel der TVK U14 weiblich</v>
      </c>
      <c r="I84" s="26" t="str">
        <f>Tabelle1[[#This Row],[Halle]]</f>
        <v>Regionale Schule</v>
      </c>
      <c r="L84" s="26" t="str">
        <f>VLOOKUP(Tabelle1[[#This Row],[Team]],Index!$A$1:$D$27,4,0)</f>
        <v>U14w</v>
      </c>
    </row>
    <row r="85" spans="1:12" x14ac:dyDescent="0.2">
      <c r="A85" t="str">
        <f>Tabelle1[[#This Row],[Heim]]&amp;" - "&amp;Tabelle1[[#This Row],[Gast]]</f>
        <v>TVK U14m - BBC Mehlingen</v>
      </c>
      <c r="B85" t="str">
        <f t="shared" si="4"/>
        <v>Heimspiel</v>
      </c>
      <c r="C85" s="2">
        <f>Tabelle1[[#This Row],[Datum]]</f>
        <v>46082.583333333336</v>
      </c>
      <c r="D85" s="2">
        <f t="shared" si="5"/>
        <v>46082.645833333336</v>
      </c>
      <c r="E85" s="32" t="s">
        <v>124</v>
      </c>
      <c r="F85" s="26" t="s">
        <v>125</v>
      </c>
      <c r="G85" s="26" t="str">
        <f>"Spiel der "&amp;VLOOKUP(Tabelle1[[#This Row],[Team]],Index!$A$1:$C$27,3,0)</f>
        <v>Spiel der TVK U14 männlich</v>
      </c>
      <c r="I85" s="26" t="str">
        <f>Tabelle1[[#This Row],[Halle]]</f>
        <v>Regionale Schule</v>
      </c>
      <c r="L85" s="26" t="str">
        <f>VLOOKUP(Tabelle1[[#This Row],[Team]],Index!$A$1:$D$27,4,0)</f>
        <v>U14m</v>
      </c>
    </row>
    <row r="86" spans="1:12" x14ac:dyDescent="0.2">
      <c r="A86" t="str">
        <f>Tabelle1[[#This Row],[Heim]]&amp;" - "&amp;Tabelle1[[#This Row],[Gast]]</f>
        <v>TVK U16m - BBC Mehlingen</v>
      </c>
      <c r="B86" t="str">
        <f t="shared" si="4"/>
        <v>Heimspiel</v>
      </c>
      <c r="C86" s="2">
        <f>Tabelle1[[#This Row],[Datum]]</f>
        <v>46082.666666666664</v>
      </c>
      <c r="D86" s="2">
        <f t="shared" si="5"/>
        <v>46082.729166666664</v>
      </c>
      <c r="E86" s="32" t="s">
        <v>124</v>
      </c>
      <c r="F86" s="26" t="s">
        <v>125</v>
      </c>
      <c r="G86" s="26" t="str">
        <f>"Spiel der "&amp;VLOOKUP(Tabelle1[[#This Row],[Team]],Index!$A$1:$C$27,3,0)</f>
        <v>Spiel der TVK U16 männlich</v>
      </c>
      <c r="I86" s="26" t="str">
        <f>Tabelle1[[#This Row],[Halle]]</f>
        <v>Regionale Schule</v>
      </c>
      <c r="L86" s="26" t="str">
        <f>VLOOKUP(Tabelle1[[#This Row],[Team]],Index!$A$1:$D$27,4,0)</f>
        <v>U16m</v>
      </c>
    </row>
    <row r="87" spans="1:12" x14ac:dyDescent="0.2">
      <c r="A87" t="str">
        <f>Tabelle1[[#This Row],[Heim]]&amp;" - "&amp;Tabelle1[[#This Row],[Gast]]</f>
        <v>1. FC Kaiserslautern 1 - TVK U16m</v>
      </c>
      <c r="B87" t="str">
        <f t="shared" si="4"/>
        <v>Auswärtsspiel</v>
      </c>
      <c r="C87" s="2">
        <f>Tabelle1[[#This Row],[Datum]]</f>
        <v>46088.583333333336</v>
      </c>
      <c r="D87" s="2">
        <f t="shared" si="5"/>
        <v>46088.645833333336</v>
      </c>
      <c r="E87" s="32" t="s">
        <v>124</v>
      </c>
      <c r="F87" s="26" t="s">
        <v>125</v>
      </c>
      <c r="G87" s="26" t="str">
        <f>"Spiel der "&amp;VLOOKUP(Tabelle1[[#This Row],[Team]],Index!$A$1:$C$27,3,0)</f>
        <v>Spiel der TVK U16 männlich</v>
      </c>
      <c r="I87" s="26" t="str">
        <f>Tabelle1[[#This Row],[Halle]]</f>
        <v>Hohenstaufengymnasium KL</v>
      </c>
      <c r="L87" s="26" t="str">
        <f>VLOOKUP(Tabelle1[[#This Row],[Team]],Index!$A$1:$D$27,4,0)</f>
        <v>U16m</v>
      </c>
    </row>
    <row r="88" spans="1:12" x14ac:dyDescent="0.2">
      <c r="A88" t="str">
        <f>Tabelle1[[#This Row],[Heim]]&amp;" - "&amp;Tabelle1[[#This Row],[Gast]]</f>
        <v>SG Towers Speyer/Schifferstadt 2 - TVK U12mix2</v>
      </c>
      <c r="B88" t="str">
        <f t="shared" si="4"/>
        <v>Auswärtsspiel</v>
      </c>
      <c r="C88" s="2">
        <f>Tabelle1[[#This Row],[Datum]]</f>
        <v>46089.416666666664</v>
      </c>
      <c r="D88" s="2">
        <f t="shared" si="5"/>
        <v>46089.479166666664</v>
      </c>
      <c r="E88" s="32" t="s">
        <v>124</v>
      </c>
      <c r="F88" s="26" t="s">
        <v>125</v>
      </c>
      <c r="G88" s="26" t="str">
        <f>"Spiel der "&amp;VLOOKUP(Tabelle1[[#This Row],[Team]],Index!$A$1:$C$27,3,0)</f>
        <v>Spiel der TVK U12 weiblich/männlich 2</v>
      </c>
      <c r="I88" s="26" t="str">
        <f>Tabelle1[[#This Row],[Halle]]</f>
        <v>Grundschule im Vogelgesang</v>
      </c>
      <c r="L88" s="26" t="str">
        <f>VLOOKUP(Tabelle1[[#This Row],[Team]],Index!$A$1:$D$27,4,0)</f>
        <v>U12mix2</v>
      </c>
    </row>
    <row r="89" spans="1:12" x14ac:dyDescent="0.2">
      <c r="A89" t="str">
        <f>Tabelle1[[#This Row],[Heim]]&amp;" - "&amp;Tabelle1[[#This Row],[Gast]]</f>
        <v>1. FC Kaiserslautern 2 - TVK U14m</v>
      </c>
      <c r="B89" t="str">
        <f t="shared" si="4"/>
        <v>Auswärtsspiel</v>
      </c>
      <c r="C89" s="2">
        <f>Tabelle1[[#This Row],[Datum]]</f>
        <v>46089.416666666664</v>
      </c>
      <c r="D89" s="2">
        <f t="shared" si="5"/>
        <v>46089.479166666664</v>
      </c>
      <c r="E89" s="32" t="s">
        <v>124</v>
      </c>
      <c r="F89" s="26" t="s">
        <v>125</v>
      </c>
      <c r="G89" s="26" t="str">
        <f>"Spiel der "&amp;VLOOKUP(Tabelle1[[#This Row],[Team]],Index!$A$1:$C$27,3,0)</f>
        <v>Spiel der TVK U14 männlich</v>
      </c>
      <c r="I89" s="26" t="str">
        <f>Tabelle1[[#This Row],[Halle]]</f>
        <v>Hohenstaufengymnasium KL</v>
      </c>
      <c r="L89" s="26" t="str">
        <f>VLOOKUP(Tabelle1[[#This Row],[Team]],Index!$A$1:$D$27,4,0)</f>
        <v>U14m</v>
      </c>
    </row>
    <row r="90" spans="1:12" x14ac:dyDescent="0.2">
      <c r="A90" t="str">
        <f>Tabelle1[[#This Row],[Heim]]&amp;" - "&amp;Tabelle1[[#This Row],[Gast]]</f>
        <v>SG Towers Speyer/Schifferstadt 1 - TVK U12mix1</v>
      </c>
      <c r="B90" t="str">
        <f t="shared" si="4"/>
        <v>Auswärtsspiel</v>
      </c>
      <c r="C90" s="2">
        <f>Tabelle1[[#This Row],[Datum]]</f>
        <v>46089.520833333336</v>
      </c>
      <c r="D90" s="2">
        <f t="shared" si="5"/>
        <v>46089.583333333336</v>
      </c>
      <c r="E90" s="32" t="s">
        <v>124</v>
      </c>
      <c r="F90" s="26" t="s">
        <v>125</v>
      </c>
      <c r="G90" s="26" t="str">
        <f>"Spiel der "&amp;VLOOKUP(Tabelle1[[#This Row],[Team]],Index!$A$1:$C$27,3,0)</f>
        <v>Spiel der TVK U12 weiblich/männlich</v>
      </c>
      <c r="I90" s="26" t="str">
        <f>Tabelle1[[#This Row],[Halle]]</f>
        <v>Grundschule im Vogelgesang</v>
      </c>
      <c r="L90" s="26" t="str">
        <f>VLOOKUP(Tabelle1[[#This Row],[Team]],Index!$A$1:$D$27,4,0)</f>
        <v>U12mix1</v>
      </c>
    </row>
    <row r="91" spans="1:12" x14ac:dyDescent="0.2">
      <c r="A91" t="str">
        <f>Tabelle1[[#This Row],[Heim]]&amp;" - "&amp;Tabelle1[[#This Row],[Gast]]</f>
        <v>SG Towers Speyer/Schifferstadt - TVK U14w</v>
      </c>
      <c r="B91" t="str">
        <f t="shared" si="4"/>
        <v>Auswärtsspiel</v>
      </c>
      <c r="C91" s="2">
        <f>Tabelle1[[#This Row],[Datum]]</f>
        <v>46089.583333333336</v>
      </c>
      <c r="D91" s="2">
        <f t="shared" si="5"/>
        <v>46089.645833333336</v>
      </c>
      <c r="E91" s="32" t="s">
        <v>124</v>
      </c>
      <c r="F91" s="26" t="s">
        <v>125</v>
      </c>
      <c r="G91" s="26" t="str">
        <f>"Spiel der "&amp;VLOOKUP(Tabelle1[[#This Row],[Team]],Index!$A$1:$C$27,3,0)</f>
        <v>Spiel der TVK U14 weiblich</v>
      </c>
      <c r="I91" s="26" t="str">
        <f>Tabelle1[[#This Row],[Halle]]</f>
        <v>Friedrich-Magn.-Schwerd Gym.</v>
      </c>
      <c r="L91" s="26" t="str">
        <f>VLOOKUP(Tabelle1[[#This Row],[Team]],Index!$A$1:$D$27,4,0)</f>
        <v>U14w</v>
      </c>
    </row>
    <row r="92" spans="1:12" x14ac:dyDescent="0.2">
      <c r="A92" t="str">
        <f>Tabelle1[[#This Row],[Heim]]&amp;" - "&amp;Tabelle1[[#This Row],[Gast]]</f>
        <v>DJK Nieder-Olm - TVK I</v>
      </c>
      <c r="B92" t="str">
        <f t="shared" si="4"/>
        <v>Auswärtsspiel</v>
      </c>
      <c r="C92" s="2">
        <f>Tabelle1[[#This Row],[Datum]]</f>
        <v>46089.666666666664</v>
      </c>
      <c r="D92" s="2">
        <f t="shared" si="5"/>
        <v>46089.729166666664</v>
      </c>
      <c r="E92" s="32" t="s">
        <v>124</v>
      </c>
      <c r="F92" s="26" t="s">
        <v>125</v>
      </c>
      <c r="G92" s="26" t="str">
        <f>"Spiel der "&amp;VLOOKUP(Tabelle1[[#This Row],[Team]],Index!$A$1:$C$27,3,0)</f>
        <v>Spiel der 1. Herrenmannschaft</v>
      </c>
      <c r="I92" s="26" t="str">
        <f>Tabelle1[[#This Row],[Halle]]</f>
        <v>Staatl. Gymnasium Nieder-Olm</v>
      </c>
      <c r="L92" s="26" t="str">
        <f>VLOOKUP(Tabelle1[[#This Row],[Team]],Index!$A$1:$D$27,4,0)</f>
        <v>TVK1</v>
      </c>
    </row>
    <row r="93" spans="1:12" x14ac:dyDescent="0.2">
      <c r="A93" t="str">
        <f>Tabelle1[[#This Row],[Heim]]&amp;" - "&amp;Tabelle1[[#This Row],[Gast]]</f>
        <v>TVK II - SG Ludwigshafen/Frankenthal 2</v>
      </c>
      <c r="B93" t="str">
        <f t="shared" si="4"/>
        <v>Heimspiel</v>
      </c>
      <c r="C93" s="2">
        <f>Tabelle1[[#This Row],[Datum]]</f>
        <v>46095.666666666664</v>
      </c>
      <c r="D93" s="2">
        <f t="shared" si="5"/>
        <v>46095.729166666664</v>
      </c>
      <c r="E93" s="32" t="s">
        <v>124</v>
      </c>
      <c r="F93" s="26" t="s">
        <v>125</v>
      </c>
      <c r="G93" s="26" t="str">
        <f>"Spiel der "&amp;VLOOKUP(Tabelle1[[#This Row],[Team]],Index!$A$1:$C$27,3,0)</f>
        <v>Spiel der 2. Herrenmannschaft</v>
      </c>
      <c r="I93" s="26" t="str">
        <f>Tabelle1[[#This Row],[Halle]]</f>
        <v>Regionale Schule</v>
      </c>
      <c r="L93" s="26" t="str">
        <f>VLOOKUP(Tabelle1[[#This Row],[Team]],Index!$A$1:$D$27,4,0)</f>
        <v>TVK2</v>
      </c>
    </row>
    <row r="94" spans="1:12" x14ac:dyDescent="0.2">
      <c r="A94" t="str">
        <f>Tabelle1[[#This Row],[Heim]]&amp;" - "&amp;Tabelle1[[#This Row],[Gast]]</f>
        <v>TVK I - SG Ludwigshafen / Frankenthal</v>
      </c>
      <c r="B94" t="str">
        <f t="shared" si="4"/>
        <v>Heimspiel</v>
      </c>
      <c r="C94" s="2">
        <f>Tabelle1[[#This Row],[Datum]]</f>
        <v>46095.75</v>
      </c>
      <c r="D94" s="2">
        <f t="shared" si="5"/>
        <v>46095.8125</v>
      </c>
      <c r="E94" s="32" t="s">
        <v>124</v>
      </c>
      <c r="F94" s="26" t="s">
        <v>125</v>
      </c>
      <c r="G94" s="26" t="str">
        <f>"Spiel der "&amp;VLOOKUP(Tabelle1[[#This Row],[Team]],Index!$A$1:$C$27,3,0)</f>
        <v>Spiel der 1. Herrenmannschaft</v>
      </c>
      <c r="I94" s="26" t="str">
        <f>Tabelle1[[#This Row],[Halle]]</f>
        <v>Regionale Schule</v>
      </c>
      <c r="L94" s="26" t="str">
        <f>VLOOKUP(Tabelle1[[#This Row],[Team]],Index!$A$1:$D$27,4,0)</f>
        <v>TVK1</v>
      </c>
    </row>
    <row r="95" spans="1:12" x14ac:dyDescent="0.2">
      <c r="A95" t="str">
        <f>Tabelle1[[#This Row],[Heim]]&amp;" - "&amp;Tabelle1[[#This Row],[Gast]]</f>
        <v>TVK U12mix1 - SG TV Dürkheim-BB-Int. Speyer 1</v>
      </c>
      <c r="B95" t="str">
        <f t="shared" si="4"/>
        <v>Heimspiel</v>
      </c>
      <c r="C95" s="2">
        <f>Tabelle1[[#This Row],[Datum]]</f>
        <v>46096.416666666664</v>
      </c>
      <c r="D95" s="2">
        <f t="shared" si="5"/>
        <v>46096.479166666664</v>
      </c>
      <c r="E95" s="32" t="s">
        <v>124</v>
      </c>
      <c r="F95" s="26" t="s">
        <v>125</v>
      </c>
      <c r="G95" s="26" t="str">
        <f>"Spiel der "&amp;VLOOKUP(Tabelle1[[#This Row],[Team]],Index!$A$1:$C$27,3,0)</f>
        <v>Spiel der TVK U12 weiblich/männlich</v>
      </c>
      <c r="I95" s="26" t="str">
        <f>Tabelle1[[#This Row],[Halle]]</f>
        <v>Regionale Schule</v>
      </c>
      <c r="L95" s="26" t="str">
        <f>VLOOKUP(Tabelle1[[#This Row],[Team]],Index!$A$1:$D$27,4,0)</f>
        <v>U12mix1</v>
      </c>
    </row>
    <row r="96" spans="1:12" x14ac:dyDescent="0.2">
      <c r="A96" t="str">
        <f>Tabelle1[[#This Row],[Heim]]&amp;" - "&amp;Tabelle1[[#This Row],[Gast]]</f>
        <v>TVK U12mix2 - SG TV Dürkheim-BB-Int. Speyer 2</v>
      </c>
      <c r="B96" t="str">
        <f t="shared" si="4"/>
        <v>Heimspiel</v>
      </c>
      <c r="C96" s="2">
        <f>Tabelle1[[#This Row],[Datum]]</f>
        <v>46096.5</v>
      </c>
      <c r="D96" s="2">
        <f t="shared" si="5"/>
        <v>46096.5625</v>
      </c>
      <c r="E96" s="32" t="s">
        <v>124</v>
      </c>
      <c r="F96" s="26" t="s">
        <v>125</v>
      </c>
      <c r="G96" s="26" t="str">
        <f>"Spiel der "&amp;VLOOKUP(Tabelle1[[#This Row],[Team]],Index!$A$1:$C$27,3,0)</f>
        <v>Spiel der TVK U12 weiblich/männlich 2</v>
      </c>
      <c r="I96" s="26" t="str">
        <f>Tabelle1[[#This Row],[Halle]]</f>
        <v>Regionale Schule</v>
      </c>
      <c r="L96" s="26" t="str">
        <f>VLOOKUP(Tabelle1[[#This Row],[Team]],Index!$A$1:$D$27,4,0)</f>
        <v>U12mix2</v>
      </c>
    </row>
    <row r="97" spans="1:12" x14ac:dyDescent="0.2">
      <c r="A97" t="str">
        <f>Tabelle1[[#This Row],[Heim]]&amp;" - "&amp;Tabelle1[[#This Row],[Gast]]</f>
        <v>TVK U14m - SG Ludwigshafen/Frankenthal</v>
      </c>
      <c r="B97" t="str">
        <f t="shared" si="4"/>
        <v>Heimspiel</v>
      </c>
      <c r="C97" s="2">
        <f>Tabelle1[[#This Row],[Datum]]</f>
        <v>46096.583333333336</v>
      </c>
      <c r="D97" s="2">
        <f t="shared" si="5"/>
        <v>46096.645833333336</v>
      </c>
      <c r="E97" s="32" t="s">
        <v>124</v>
      </c>
      <c r="F97" s="26" t="s">
        <v>125</v>
      </c>
      <c r="G97" s="26" t="str">
        <f>"Spiel der "&amp;VLOOKUP(Tabelle1[[#This Row],[Team]],Index!$A$1:$C$27,3,0)</f>
        <v>Spiel der TVK U14 männlich</v>
      </c>
      <c r="I97" s="26" t="str">
        <f>Tabelle1[[#This Row],[Halle]]</f>
        <v>Regionale Schule</v>
      </c>
      <c r="L97" s="26" t="str">
        <f>VLOOKUP(Tabelle1[[#This Row],[Team]],Index!$A$1:$D$27,4,0)</f>
        <v>U14m</v>
      </c>
    </row>
    <row r="98" spans="1:12" x14ac:dyDescent="0.2">
      <c r="A98" t="str">
        <f>Tabelle1[[#This Row],[Heim]]&amp;" - "&amp;Tabelle1[[#This Row],[Gast]]</f>
        <v>TSG Maxdorf 2 - TVK U12mix2</v>
      </c>
      <c r="B98" t="str">
        <f t="shared" ref="B98:B129" si="6">IF(LEFT(A98,3)="TVK","Heimspiel","Auswärtsspiel")</f>
        <v>Auswärtsspiel</v>
      </c>
      <c r="C98" s="2">
        <f>Tabelle1[[#This Row],[Datum]]</f>
        <v>46102.416666666664</v>
      </c>
      <c r="D98" s="2">
        <f t="shared" ref="D98:D129" si="7">C98+TIME(1,30,0)</f>
        <v>46102.479166666664</v>
      </c>
      <c r="E98" s="32" t="s">
        <v>124</v>
      </c>
      <c r="F98" s="26" t="s">
        <v>125</v>
      </c>
      <c r="G98" s="26" t="str">
        <f>"Spiel der "&amp;VLOOKUP(Tabelle1[[#This Row],[Team]],Index!$A$1:$C$27,3,0)</f>
        <v>Spiel der TVK U12 weiblich/männlich 2</v>
      </c>
      <c r="I98" s="26" t="str">
        <f>Tabelle1[[#This Row],[Halle]]</f>
        <v>Waldsporthalle</v>
      </c>
      <c r="L98" s="26" t="str">
        <f>VLOOKUP(Tabelle1[[#This Row],[Team]],Index!$A$1:$D$27,4,0)</f>
        <v>U12mix2</v>
      </c>
    </row>
    <row r="99" spans="1:12" x14ac:dyDescent="0.2">
      <c r="A99" t="str">
        <f>Tabelle1[[#This Row],[Heim]]&amp;" - "&amp;Tabelle1[[#This Row],[Gast]]</f>
        <v>TSG Maxdorf - TVK U14w</v>
      </c>
      <c r="B99" t="str">
        <f t="shared" si="6"/>
        <v>Auswärtsspiel</v>
      </c>
      <c r="C99" s="2">
        <f>Tabelle1[[#This Row],[Datum]]</f>
        <v>46102.520833333336</v>
      </c>
      <c r="D99" s="2">
        <f t="shared" si="7"/>
        <v>46102.583333333336</v>
      </c>
      <c r="E99" s="32" t="s">
        <v>124</v>
      </c>
      <c r="F99" s="26" t="s">
        <v>125</v>
      </c>
      <c r="G99" s="26" t="str">
        <f>"Spiel der "&amp;VLOOKUP(Tabelle1[[#This Row],[Team]],Index!$A$1:$C$27,3,0)</f>
        <v>Spiel der TVK U14 weiblich</v>
      </c>
      <c r="I99" s="26" t="str">
        <f>Tabelle1[[#This Row],[Halle]]</f>
        <v>Waldsporthalle</v>
      </c>
      <c r="L99" s="26" t="str">
        <f>VLOOKUP(Tabelle1[[#This Row],[Team]],Index!$A$1:$D$27,4,0)</f>
        <v>U14w</v>
      </c>
    </row>
    <row r="100" spans="1:12" x14ac:dyDescent="0.2">
      <c r="A100" t="str">
        <f>Tabelle1[[#This Row],[Heim]]&amp;" - "&amp;Tabelle1[[#This Row],[Gast]]</f>
        <v>Kaiserslautern Thunderbolts e.V. 2 - TVK U18m</v>
      </c>
      <c r="B100" t="str">
        <f t="shared" si="6"/>
        <v>Auswärtsspiel</v>
      </c>
      <c r="C100" s="2">
        <f>Tabelle1[[#This Row],[Datum]]</f>
        <v>46102.583333333336</v>
      </c>
      <c r="D100" s="2">
        <f t="shared" si="7"/>
        <v>46102.645833333336</v>
      </c>
      <c r="E100" s="32" t="s">
        <v>124</v>
      </c>
      <c r="F100" s="26" t="s">
        <v>125</v>
      </c>
      <c r="G100" s="26" t="str">
        <f>"Spiel der "&amp;VLOOKUP(Tabelle1[[#This Row],[Team]],Index!$A$1:$C$27,3,0)</f>
        <v>Spiel der TVK U18 männlich</v>
      </c>
      <c r="I100" s="26" t="str">
        <f>Tabelle1[[#This Row],[Halle]]</f>
        <v>Schulzentrum - Süd</v>
      </c>
      <c r="L100" s="26" t="str">
        <f>VLOOKUP(Tabelle1[[#This Row],[Team]],Index!$A$1:$D$27,4,0)</f>
        <v>U18m</v>
      </c>
    </row>
    <row r="101" spans="1:12" x14ac:dyDescent="0.2">
      <c r="A101" t="str">
        <f>Tabelle1[[#This Row],[Heim]]&amp;" - "&amp;Tabelle1[[#This Row],[Gast]]</f>
        <v>TSG Maxdorf - TVK U14m</v>
      </c>
      <c r="B101" t="str">
        <f t="shared" si="6"/>
        <v>Auswärtsspiel</v>
      </c>
      <c r="C101" s="2">
        <f>Tabelle1[[#This Row],[Datum]]</f>
        <v>46102.604166666664</v>
      </c>
      <c r="D101" s="2">
        <f t="shared" si="7"/>
        <v>46102.666666666664</v>
      </c>
      <c r="E101" s="32" t="s">
        <v>124</v>
      </c>
      <c r="F101" s="26" t="s">
        <v>125</v>
      </c>
      <c r="G101" s="26" t="str">
        <f>"Spiel der "&amp;VLOOKUP(Tabelle1[[#This Row],[Team]],Index!$A$1:$C$27,3,0)</f>
        <v>Spiel der TVK U14 männlich</v>
      </c>
      <c r="I101" s="26" t="str">
        <f>Tabelle1[[#This Row],[Halle]]</f>
        <v>Waldsporthalle</v>
      </c>
      <c r="L101" s="26" t="str">
        <f>VLOOKUP(Tabelle1[[#This Row],[Team]],Index!$A$1:$D$27,4,0)</f>
        <v>U14m</v>
      </c>
    </row>
    <row r="102" spans="1:12" x14ac:dyDescent="0.2">
      <c r="A102" t="str">
        <f>Tabelle1[[#This Row],[Heim]]&amp;" - "&amp;Tabelle1[[#This Row],[Gast]]</f>
        <v>TSG Maxdorf - TVK U16m</v>
      </c>
      <c r="B102" t="str">
        <f t="shared" si="6"/>
        <v>Auswärtsspiel</v>
      </c>
      <c r="C102" s="2">
        <f>Tabelle1[[#This Row],[Datum]]</f>
        <v>46102.6875</v>
      </c>
      <c r="D102" s="2">
        <f t="shared" si="7"/>
        <v>46102.75</v>
      </c>
      <c r="E102" s="32" t="s">
        <v>124</v>
      </c>
      <c r="F102" s="26" t="s">
        <v>125</v>
      </c>
      <c r="G102" s="26" t="str">
        <f>"Spiel der "&amp;VLOOKUP(Tabelle1[[#This Row],[Team]],Index!$A$1:$C$27,3,0)</f>
        <v>Spiel der TVK U16 männlich</v>
      </c>
      <c r="I102" s="26" t="str">
        <f>Tabelle1[[#This Row],[Halle]]</f>
        <v>Waldsporthalle</v>
      </c>
      <c r="L102" s="26" t="str">
        <f>VLOOKUP(Tabelle1[[#This Row],[Team]],Index!$A$1:$D$27,4,0)</f>
        <v>U16m</v>
      </c>
    </row>
    <row r="103" spans="1:12" x14ac:dyDescent="0.2">
      <c r="A103" t="str">
        <f>Tabelle1[[#This Row],[Heim]]&amp;" - "&amp;Tabelle1[[#This Row],[Gast]]</f>
        <v>TV Clausen - TVK Damen</v>
      </c>
      <c r="B103" t="str">
        <f t="shared" si="6"/>
        <v>Auswärtsspiel</v>
      </c>
      <c r="C103" s="2">
        <f>Tabelle1[[#This Row],[Datum]]</f>
        <v>46102.708333333336</v>
      </c>
      <c r="D103" s="2">
        <f t="shared" si="7"/>
        <v>46102.770833333336</v>
      </c>
      <c r="E103" s="32" t="s">
        <v>124</v>
      </c>
      <c r="F103" s="26" t="s">
        <v>125</v>
      </c>
      <c r="G103" s="26" t="str">
        <f>"Spiel der "&amp;VLOOKUP(Tabelle1[[#This Row],[Team]],Index!$A$1:$C$27,3,0)</f>
        <v>Spiel der 1. Damenmannschaft</v>
      </c>
      <c r="I103" s="26" t="str">
        <f>Tabelle1[[#This Row],[Halle]]</f>
        <v>Gräfensteinhalle</v>
      </c>
      <c r="L103" s="26" t="str">
        <f>VLOOKUP(Tabelle1[[#This Row],[Team]],Index!$A$1:$D$27,4,0)</f>
        <v>TVK-Damen</v>
      </c>
    </row>
    <row r="104" spans="1:12" x14ac:dyDescent="0.2">
      <c r="A104" t="str">
        <f>Tabelle1[[#This Row],[Heim]]&amp;" - "&amp;Tabelle1[[#This Row],[Gast]]</f>
        <v>Kaiserslautern Thunderbolts - TVK II</v>
      </c>
      <c r="B104" t="str">
        <f t="shared" si="6"/>
        <v>Auswärtsspiel</v>
      </c>
      <c r="C104" s="2">
        <f>Tabelle1[[#This Row],[Datum]]</f>
        <v>46102.75</v>
      </c>
      <c r="D104" s="2">
        <f t="shared" si="7"/>
        <v>46102.8125</v>
      </c>
      <c r="E104" s="32" t="s">
        <v>124</v>
      </c>
      <c r="F104" s="26" t="s">
        <v>125</v>
      </c>
      <c r="G104" s="26" t="str">
        <f>"Spiel der "&amp;VLOOKUP(Tabelle1[[#This Row],[Team]],Index!$A$1:$C$27,3,0)</f>
        <v>Spiel der 2. Herrenmannschaft</v>
      </c>
      <c r="I104" s="26" t="str">
        <f>Tabelle1[[#This Row],[Halle]]</f>
        <v>Schulzentrum - Süd</v>
      </c>
      <c r="L104" s="26" t="str">
        <f>VLOOKUP(Tabelle1[[#This Row],[Team]],Index!$A$1:$D$27,4,0)</f>
        <v>TVK2</v>
      </c>
    </row>
    <row r="105" spans="1:12" x14ac:dyDescent="0.2">
      <c r="A105" t="str">
        <f>Tabelle1[[#This Row],[Heim]]&amp;" - "&amp;Tabelle1[[#This Row],[Gast]]</f>
        <v>TSG Heidesheim 2 - TVK I</v>
      </c>
      <c r="B105" t="str">
        <f t="shared" si="6"/>
        <v>Auswärtsspiel</v>
      </c>
      <c r="C105" s="2">
        <f>Tabelle1[[#This Row],[Datum]]</f>
        <v>46102.791666666664</v>
      </c>
      <c r="D105" s="2">
        <f t="shared" si="7"/>
        <v>46102.854166666664</v>
      </c>
      <c r="E105" s="32" t="s">
        <v>124</v>
      </c>
      <c r="F105" s="26" t="s">
        <v>125</v>
      </c>
      <c r="G105" s="26" t="str">
        <f>"Spiel der "&amp;VLOOKUP(Tabelle1[[#This Row],[Team]],Index!$A$1:$C$27,3,0)</f>
        <v>Spiel der 1. Herrenmannschaft</v>
      </c>
      <c r="I105" s="26" t="str">
        <f>Tabelle1[[#This Row],[Halle]]</f>
        <v>Zentrale Sporthalle Heidesheim</v>
      </c>
      <c r="L105" s="26" t="str">
        <f>VLOOKUP(Tabelle1[[#This Row],[Team]],Index!$A$1:$D$27,4,0)</f>
        <v>TVK1</v>
      </c>
    </row>
    <row r="106" spans="1:12" x14ac:dyDescent="0.2">
      <c r="A106" t="e">
        <f>Tabelle1[[#This Row],[Heim]]&amp;" - "&amp;Tabelle1[[#This Row],[Gast]]</f>
        <v>#VALUE!</v>
      </c>
      <c r="B106" t="e">
        <f t="shared" si="6"/>
        <v>#VALUE!</v>
      </c>
      <c r="C106" s="2" t="e">
        <f>Tabelle1[[#This Row],[Datum]]</f>
        <v>#VALUE!</v>
      </c>
      <c r="D106" s="2" t="e">
        <f t="shared" si="7"/>
        <v>#VALUE!</v>
      </c>
      <c r="E106" s="32" t="s">
        <v>124</v>
      </c>
      <c r="F106" s="26" t="s">
        <v>125</v>
      </c>
      <c r="G106" s="26" t="e">
        <f>"Spiel der "&amp;VLOOKUP(Tabelle1[[#This Row],[Team]],Index!$A$1:$C$27,3,0)</f>
        <v>#VALUE!</v>
      </c>
      <c r="I106" s="26" t="e">
        <f>Tabelle1[[#This Row],[Halle]]</f>
        <v>#VALUE!</v>
      </c>
      <c r="L106" s="26" t="e">
        <f>VLOOKUP(Tabelle1[[#This Row],[Team]],Index!$A$1:$D$27,4,0)</f>
        <v>#VALUE!</v>
      </c>
    </row>
    <row r="107" spans="1:12" x14ac:dyDescent="0.2">
      <c r="A107" t="e">
        <f>Tabelle1[[#This Row],[Heim]]&amp;" - "&amp;Tabelle1[[#This Row],[Gast]]</f>
        <v>#VALUE!</v>
      </c>
      <c r="B107" t="e">
        <f t="shared" si="6"/>
        <v>#VALUE!</v>
      </c>
      <c r="C107" s="2" t="e">
        <f>Tabelle1[[#This Row],[Datum]]</f>
        <v>#VALUE!</v>
      </c>
      <c r="D107" s="2" t="e">
        <f t="shared" si="7"/>
        <v>#VALUE!</v>
      </c>
      <c r="E107" s="32" t="s">
        <v>124</v>
      </c>
      <c r="F107" s="26" t="s">
        <v>125</v>
      </c>
      <c r="G107" s="26" t="e">
        <f>"Spiel der "&amp;VLOOKUP(Tabelle1[[#This Row],[Team]],Index!$A$1:$C$27,3,0)</f>
        <v>#VALUE!</v>
      </c>
      <c r="I107" s="26" t="e">
        <f>Tabelle1[[#This Row],[Halle]]</f>
        <v>#VALUE!</v>
      </c>
      <c r="L107" s="26" t="e">
        <f>VLOOKUP(Tabelle1[[#This Row],[Team]],Index!$A$1:$D$27,4,0)</f>
        <v>#VALUE!</v>
      </c>
    </row>
    <row r="108" spans="1:12" x14ac:dyDescent="0.2">
      <c r="A108" t="e">
        <f>Tabelle1[[#This Row],[Heim]]&amp;" - "&amp;Tabelle1[[#This Row],[Gast]]</f>
        <v>#VALUE!</v>
      </c>
      <c r="B108" t="e">
        <f t="shared" si="6"/>
        <v>#VALUE!</v>
      </c>
      <c r="C108" s="2" t="e">
        <f>Tabelle1[[#This Row],[Datum]]</f>
        <v>#VALUE!</v>
      </c>
      <c r="D108" s="2" t="e">
        <f t="shared" si="7"/>
        <v>#VALUE!</v>
      </c>
      <c r="E108" s="32" t="s">
        <v>124</v>
      </c>
      <c r="F108" s="26" t="s">
        <v>125</v>
      </c>
      <c r="G108" s="26" t="e">
        <f>"Spiel der "&amp;VLOOKUP(Tabelle1[[#This Row],[Team]],Index!$A$1:$C$27,3,0)</f>
        <v>#VALUE!</v>
      </c>
      <c r="I108" s="26" t="e">
        <f>Tabelle1[[#This Row],[Halle]]</f>
        <v>#VALUE!</v>
      </c>
      <c r="L108" s="26" t="e">
        <f>VLOOKUP(Tabelle1[[#This Row],[Team]],Index!$A$1:$D$27,4,0)</f>
        <v>#VALUE!</v>
      </c>
    </row>
    <row r="109" spans="1:12" x14ac:dyDescent="0.2">
      <c r="A109" t="e">
        <f>Tabelle1[[#This Row],[Heim]]&amp;" - "&amp;Tabelle1[[#This Row],[Gast]]</f>
        <v>#VALUE!</v>
      </c>
      <c r="B109" t="e">
        <f t="shared" si="6"/>
        <v>#VALUE!</v>
      </c>
      <c r="C109" s="2" t="e">
        <f>Tabelle1[[#This Row],[Datum]]</f>
        <v>#VALUE!</v>
      </c>
      <c r="D109" s="2" t="e">
        <f t="shared" si="7"/>
        <v>#VALUE!</v>
      </c>
      <c r="E109" s="32" t="s">
        <v>124</v>
      </c>
      <c r="F109" s="26" t="s">
        <v>125</v>
      </c>
      <c r="G109" s="26" t="e">
        <f>"Spiel der "&amp;VLOOKUP(Tabelle1[[#This Row],[Team]],Index!$A$1:$C$27,3,0)</f>
        <v>#VALUE!</v>
      </c>
      <c r="I109" s="26" t="e">
        <f>Tabelle1[[#This Row],[Halle]]</f>
        <v>#VALUE!</v>
      </c>
      <c r="L109" s="26" t="e">
        <f>VLOOKUP(Tabelle1[[#This Row],[Team]],Index!$A$1:$D$27,4,0)</f>
        <v>#VALUE!</v>
      </c>
    </row>
    <row r="110" spans="1:12" x14ac:dyDescent="0.2">
      <c r="A110" t="e">
        <f>Tabelle1[[#This Row],[Heim]]&amp;" - "&amp;Tabelle1[[#This Row],[Gast]]</f>
        <v>#VALUE!</v>
      </c>
      <c r="B110" t="e">
        <f t="shared" si="6"/>
        <v>#VALUE!</v>
      </c>
      <c r="C110" s="2" t="e">
        <f>Tabelle1[[#This Row],[Datum]]</f>
        <v>#VALUE!</v>
      </c>
      <c r="D110" s="2" t="e">
        <f t="shared" si="7"/>
        <v>#VALUE!</v>
      </c>
      <c r="E110" s="32" t="s">
        <v>124</v>
      </c>
      <c r="F110" s="26" t="s">
        <v>125</v>
      </c>
      <c r="G110" s="26" t="e">
        <f>"Spiel der "&amp;VLOOKUP(Tabelle1[[#This Row],[Team]],Index!$A$1:$C$27,3,0)</f>
        <v>#VALUE!</v>
      </c>
      <c r="I110" s="26" t="e">
        <f>Tabelle1[[#This Row],[Halle]]</f>
        <v>#VALUE!</v>
      </c>
      <c r="L110" s="26" t="e">
        <f>VLOOKUP(Tabelle1[[#This Row],[Team]],Index!$A$1:$D$27,4,0)</f>
        <v>#VALUE!</v>
      </c>
    </row>
    <row r="111" spans="1:12" x14ac:dyDescent="0.2">
      <c r="A111" t="e">
        <f>Tabelle1[[#This Row],[Heim]]&amp;" - "&amp;Tabelle1[[#This Row],[Gast]]</f>
        <v>#VALUE!</v>
      </c>
      <c r="B111" t="e">
        <f t="shared" si="6"/>
        <v>#VALUE!</v>
      </c>
      <c r="C111" s="2" t="e">
        <f>Tabelle1[[#This Row],[Datum]]</f>
        <v>#VALUE!</v>
      </c>
      <c r="D111" s="2" t="e">
        <f t="shared" si="7"/>
        <v>#VALUE!</v>
      </c>
      <c r="E111" s="32" t="s">
        <v>124</v>
      </c>
      <c r="F111" s="26" t="s">
        <v>125</v>
      </c>
      <c r="G111" s="26" t="e">
        <f>"Spiel der "&amp;VLOOKUP(Tabelle1[[#This Row],[Team]],Index!$A$1:$C$27,3,0)</f>
        <v>#VALUE!</v>
      </c>
      <c r="I111" s="26" t="e">
        <f>Tabelle1[[#This Row],[Halle]]</f>
        <v>#VALUE!</v>
      </c>
      <c r="L111" s="26" t="e">
        <f>VLOOKUP(Tabelle1[[#This Row],[Team]],Index!$A$1:$D$27,4,0)</f>
        <v>#VALUE!</v>
      </c>
    </row>
    <row r="112" spans="1:12" x14ac:dyDescent="0.2">
      <c r="A112" t="e">
        <f>Tabelle1[[#This Row],[Heim]]&amp;" - "&amp;Tabelle1[[#This Row],[Gast]]</f>
        <v>#VALUE!</v>
      </c>
      <c r="B112" t="e">
        <f t="shared" si="6"/>
        <v>#VALUE!</v>
      </c>
      <c r="C112" s="2" t="e">
        <f>Tabelle1[[#This Row],[Datum]]</f>
        <v>#VALUE!</v>
      </c>
      <c r="D112" s="2" t="e">
        <f t="shared" si="7"/>
        <v>#VALUE!</v>
      </c>
      <c r="E112" s="32" t="s">
        <v>124</v>
      </c>
      <c r="F112" s="26" t="s">
        <v>125</v>
      </c>
      <c r="G112" s="26" t="e">
        <f>"Spiel der "&amp;VLOOKUP(Tabelle1[[#This Row],[Team]],Index!$A$1:$C$27,3,0)</f>
        <v>#VALUE!</v>
      </c>
      <c r="I112" s="26" t="e">
        <f>Tabelle1[[#This Row],[Halle]]</f>
        <v>#VALUE!</v>
      </c>
      <c r="L112" s="26" t="e">
        <f>VLOOKUP(Tabelle1[[#This Row],[Team]],Index!$A$1:$D$27,4,0)</f>
        <v>#VALUE!</v>
      </c>
    </row>
    <row r="113" spans="1:12" x14ac:dyDescent="0.2">
      <c r="A113" t="e">
        <f>Tabelle1[[#This Row],[Heim]]&amp;" - "&amp;Tabelle1[[#This Row],[Gast]]</f>
        <v>#VALUE!</v>
      </c>
      <c r="B113" t="e">
        <f t="shared" si="6"/>
        <v>#VALUE!</v>
      </c>
      <c r="C113" s="2" t="e">
        <f>Tabelle1[[#This Row],[Datum]]</f>
        <v>#VALUE!</v>
      </c>
      <c r="D113" s="2" t="e">
        <f t="shared" si="7"/>
        <v>#VALUE!</v>
      </c>
      <c r="E113" s="32" t="s">
        <v>124</v>
      </c>
      <c r="F113" s="26" t="s">
        <v>125</v>
      </c>
      <c r="G113" s="26" t="e">
        <f>"Spiel der "&amp;VLOOKUP(Tabelle1[[#This Row],[Team]],Index!$A$1:$C$27,3,0)</f>
        <v>#VALUE!</v>
      </c>
      <c r="I113" s="26" t="e">
        <f>Tabelle1[[#This Row],[Halle]]</f>
        <v>#VALUE!</v>
      </c>
      <c r="L113" s="26" t="e">
        <f>VLOOKUP(Tabelle1[[#This Row],[Team]],Index!$A$1:$D$27,4,0)</f>
        <v>#VALUE!</v>
      </c>
    </row>
    <row r="114" spans="1:12" x14ac:dyDescent="0.2">
      <c r="A114" t="e">
        <f>Tabelle1[[#This Row],[Heim]]&amp;" - "&amp;Tabelle1[[#This Row],[Gast]]</f>
        <v>#VALUE!</v>
      </c>
      <c r="B114" t="e">
        <f t="shared" si="6"/>
        <v>#VALUE!</v>
      </c>
      <c r="C114" s="2" t="e">
        <f>Tabelle1[[#This Row],[Datum]]</f>
        <v>#VALUE!</v>
      </c>
      <c r="D114" s="2" t="e">
        <f t="shared" si="7"/>
        <v>#VALUE!</v>
      </c>
      <c r="E114" s="32" t="s">
        <v>124</v>
      </c>
      <c r="F114" s="26" t="s">
        <v>125</v>
      </c>
      <c r="G114" s="26" t="e">
        <f>"Spiel der "&amp;VLOOKUP(Tabelle1[[#This Row],[Team]],Index!$A$1:$C$27,3,0)</f>
        <v>#VALUE!</v>
      </c>
      <c r="I114" s="26" t="e">
        <f>Tabelle1[[#This Row],[Halle]]</f>
        <v>#VALUE!</v>
      </c>
      <c r="L114" s="26" t="e">
        <f>VLOOKUP(Tabelle1[[#This Row],[Team]],Index!$A$1:$D$27,4,0)</f>
        <v>#VALUE!</v>
      </c>
    </row>
    <row r="115" spans="1:12" x14ac:dyDescent="0.2">
      <c r="A115" t="e">
        <f>Tabelle1[[#This Row],[Heim]]&amp;" - "&amp;Tabelle1[[#This Row],[Gast]]</f>
        <v>#VALUE!</v>
      </c>
      <c r="B115" t="e">
        <f t="shared" si="6"/>
        <v>#VALUE!</v>
      </c>
      <c r="C115" s="2" t="e">
        <f>Tabelle1[[#This Row],[Datum]]</f>
        <v>#VALUE!</v>
      </c>
      <c r="D115" s="2" t="e">
        <f t="shared" si="7"/>
        <v>#VALUE!</v>
      </c>
      <c r="E115" s="32" t="s">
        <v>124</v>
      </c>
      <c r="F115" s="26" t="s">
        <v>125</v>
      </c>
      <c r="G115" s="26" t="e">
        <f>"Spiel der "&amp;VLOOKUP(Tabelle1[[#This Row],[Team]],Index!$A$1:$C$27,3,0)</f>
        <v>#VALUE!</v>
      </c>
      <c r="I115" s="26" t="e">
        <f>Tabelle1[[#This Row],[Halle]]</f>
        <v>#VALUE!</v>
      </c>
      <c r="L115" s="26" t="e">
        <f>VLOOKUP(Tabelle1[[#This Row],[Team]],Index!$A$1:$D$27,4,0)</f>
        <v>#VALUE!</v>
      </c>
    </row>
    <row r="116" spans="1:12" x14ac:dyDescent="0.2">
      <c r="A116" t="e">
        <f>Tabelle1[[#This Row],[Heim]]&amp;" - "&amp;Tabelle1[[#This Row],[Gast]]</f>
        <v>#VALUE!</v>
      </c>
      <c r="B116" t="e">
        <f t="shared" si="6"/>
        <v>#VALUE!</v>
      </c>
      <c r="C116" s="2" t="e">
        <f>Tabelle1[[#This Row],[Datum]]</f>
        <v>#VALUE!</v>
      </c>
      <c r="D116" s="2" t="e">
        <f t="shared" si="7"/>
        <v>#VALUE!</v>
      </c>
      <c r="E116" s="32" t="s">
        <v>124</v>
      </c>
      <c r="F116" s="26" t="s">
        <v>125</v>
      </c>
      <c r="G116" s="26" t="e">
        <f>"Spiel der "&amp;VLOOKUP(Tabelle1[[#This Row],[Team]],Index!$A$1:$C$27,3,0)</f>
        <v>#VALUE!</v>
      </c>
      <c r="I116" s="26" t="e">
        <f>Tabelle1[[#This Row],[Halle]]</f>
        <v>#VALUE!</v>
      </c>
      <c r="L116" s="26" t="e">
        <f>VLOOKUP(Tabelle1[[#This Row],[Team]],Index!$A$1:$D$27,4,0)</f>
        <v>#VALUE!</v>
      </c>
    </row>
    <row r="117" spans="1:12" x14ac:dyDescent="0.2">
      <c r="A117" t="e">
        <f>Tabelle1[[#This Row],[Heim]]&amp;" - "&amp;Tabelle1[[#This Row],[Gast]]</f>
        <v>#VALUE!</v>
      </c>
      <c r="B117" t="e">
        <f t="shared" si="6"/>
        <v>#VALUE!</v>
      </c>
      <c r="C117" s="2" t="e">
        <f>Tabelle1[[#This Row],[Datum]]</f>
        <v>#VALUE!</v>
      </c>
      <c r="D117" s="2" t="e">
        <f t="shared" si="7"/>
        <v>#VALUE!</v>
      </c>
      <c r="E117" s="32" t="s">
        <v>124</v>
      </c>
      <c r="F117" s="26" t="s">
        <v>125</v>
      </c>
      <c r="G117" s="26" t="e">
        <f>"Spiel der "&amp;VLOOKUP(Tabelle1[[#This Row],[Team]],Index!$A$1:$C$27,3,0)</f>
        <v>#VALUE!</v>
      </c>
      <c r="I117" s="26" t="e">
        <f>Tabelle1[[#This Row],[Halle]]</f>
        <v>#VALUE!</v>
      </c>
      <c r="L117" s="26" t="e">
        <f>VLOOKUP(Tabelle1[[#This Row],[Team]],Index!$A$1:$D$27,4,0)</f>
        <v>#VALUE!</v>
      </c>
    </row>
    <row r="118" spans="1:12" x14ac:dyDescent="0.2">
      <c r="A118" t="e">
        <f>Tabelle1[[#This Row],[Heim]]&amp;" - "&amp;Tabelle1[[#This Row],[Gast]]</f>
        <v>#VALUE!</v>
      </c>
      <c r="B118" t="e">
        <f t="shared" si="6"/>
        <v>#VALUE!</v>
      </c>
      <c r="C118" s="2" t="e">
        <f>Tabelle1[[#This Row],[Datum]]</f>
        <v>#VALUE!</v>
      </c>
      <c r="D118" s="2" t="e">
        <f t="shared" si="7"/>
        <v>#VALUE!</v>
      </c>
      <c r="E118" s="32" t="s">
        <v>124</v>
      </c>
      <c r="F118" s="26" t="s">
        <v>125</v>
      </c>
      <c r="G118" s="26" t="e">
        <f>"Spiel der "&amp;VLOOKUP(Tabelle1[[#This Row],[Team]],Index!$A$1:$C$27,3,0)</f>
        <v>#VALUE!</v>
      </c>
      <c r="I118" s="26" t="e">
        <f>Tabelle1[[#This Row],[Halle]]</f>
        <v>#VALUE!</v>
      </c>
      <c r="L118" s="26" t="e">
        <f>VLOOKUP(Tabelle1[[#This Row],[Team]],Index!$A$1:$D$27,4,0)</f>
        <v>#VALUE!</v>
      </c>
    </row>
    <row r="119" spans="1:12" x14ac:dyDescent="0.2">
      <c r="A119" t="e">
        <f>Tabelle1[[#This Row],[Heim]]&amp;" - "&amp;Tabelle1[[#This Row],[Gast]]</f>
        <v>#VALUE!</v>
      </c>
      <c r="B119" t="e">
        <f t="shared" si="6"/>
        <v>#VALUE!</v>
      </c>
      <c r="C119" s="2" t="e">
        <f>Tabelle1[[#This Row],[Datum]]</f>
        <v>#VALUE!</v>
      </c>
      <c r="D119" s="2" t="e">
        <f t="shared" si="7"/>
        <v>#VALUE!</v>
      </c>
      <c r="E119" s="32" t="s">
        <v>124</v>
      </c>
      <c r="F119" s="26" t="s">
        <v>125</v>
      </c>
      <c r="G119" s="26" t="e">
        <f>"Spiel der "&amp;VLOOKUP(Tabelle1[[#This Row],[Team]],Index!$A$1:$C$27,3,0)</f>
        <v>#VALUE!</v>
      </c>
      <c r="I119" s="26" t="e">
        <f>Tabelle1[[#This Row],[Halle]]</f>
        <v>#VALUE!</v>
      </c>
      <c r="L119" s="26" t="e">
        <f>VLOOKUP(Tabelle1[[#This Row],[Team]],Index!$A$1:$D$27,4,0)</f>
        <v>#VALUE!</v>
      </c>
    </row>
    <row r="120" spans="1:12" x14ac:dyDescent="0.2">
      <c r="A120" t="e">
        <f>Tabelle1[[#This Row],[Heim]]&amp;" - "&amp;Tabelle1[[#This Row],[Gast]]</f>
        <v>#VALUE!</v>
      </c>
      <c r="B120" t="e">
        <f t="shared" si="6"/>
        <v>#VALUE!</v>
      </c>
      <c r="C120" s="2" t="e">
        <f>Tabelle1[[#This Row],[Datum]]</f>
        <v>#VALUE!</v>
      </c>
      <c r="D120" s="2" t="e">
        <f t="shared" si="7"/>
        <v>#VALUE!</v>
      </c>
      <c r="E120" s="32" t="s">
        <v>124</v>
      </c>
      <c r="F120" s="26" t="s">
        <v>125</v>
      </c>
      <c r="G120" s="26" t="e">
        <f>"Spiel der "&amp;VLOOKUP(Tabelle1[[#This Row],[Team]],Index!$A$1:$C$27,3,0)</f>
        <v>#VALUE!</v>
      </c>
      <c r="I120" s="26" t="e">
        <f>Tabelle1[[#This Row],[Halle]]</f>
        <v>#VALUE!</v>
      </c>
      <c r="L120" s="26" t="e">
        <f>VLOOKUP(Tabelle1[[#This Row],[Team]],Index!$A$1:$D$27,4,0)</f>
        <v>#VALUE!</v>
      </c>
    </row>
    <row r="121" spans="1:12" x14ac:dyDescent="0.2">
      <c r="A121" t="e">
        <f>Tabelle1[[#This Row],[Heim]]&amp;" - "&amp;Tabelle1[[#This Row],[Gast]]</f>
        <v>#VALUE!</v>
      </c>
      <c r="B121" t="e">
        <f t="shared" si="6"/>
        <v>#VALUE!</v>
      </c>
      <c r="C121" s="2" t="e">
        <f>Tabelle1[[#This Row],[Datum]]</f>
        <v>#VALUE!</v>
      </c>
      <c r="D121" s="2" t="e">
        <f t="shared" si="7"/>
        <v>#VALUE!</v>
      </c>
      <c r="E121" s="32" t="s">
        <v>124</v>
      </c>
      <c r="F121" s="26" t="s">
        <v>125</v>
      </c>
      <c r="G121" s="26" t="e">
        <f>"Spiel der "&amp;VLOOKUP(Tabelle1[[#This Row],[Team]],Index!$A$1:$C$27,3,0)</f>
        <v>#VALUE!</v>
      </c>
      <c r="I121" s="26" t="e">
        <f>Tabelle1[[#This Row],[Halle]]</f>
        <v>#VALUE!</v>
      </c>
      <c r="L121" s="26" t="e">
        <f>VLOOKUP(Tabelle1[[#This Row],[Team]],Index!$A$1:$D$27,4,0)</f>
        <v>#VALUE!</v>
      </c>
    </row>
    <row r="122" spans="1:12" x14ac:dyDescent="0.2">
      <c r="A122" t="e">
        <f>Tabelle1[[#This Row],[Heim]]&amp;" - "&amp;Tabelle1[[#This Row],[Gast]]</f>
        <v>#VALUE!</v>
      </c>
      <c r="B122" t="e">
        <f t="shared" si="6"/>
        <v>#VALUE!</v>
      </c>
      <c r="C122" s="2" t="e">
        <f>Tabelle1[[#This Row],[Datum]]</f>
        <v>#VALUE!</v>
      </c>
      <c r="D122" s="2" t="e">
        <f t="shared" si="7"/>
        <v>#VALUE!</v>
      </c>
      <c r="E122" s="32" t="s">
        <v>124</v>
      </c>
      <c r="F122" s="26" t="s">
        <v>125</v>
      </c>
      <c r="G122" s="26" t="e">
        <f>"Spiel der "&amp;VLOOKUP(Tabelle1[[#This Row],[Team]],Index!$A$1:$C$27,3,0)</f>
        <v>#VALUE!</v>
      </c>
      <c r="I122" s="26" t="e">
        <f>Tabelle1[[#This Row],[Halle]]</f>
        <v>#VALUE!</v>
      </c>
      <c r="L122" s="26" t="e">
        <f>VLOOKUP(Tabelle1[[#This Row],[Team]],Index!$A$1:$D$27,4,0)</f>
        <v>#VALUE!</v>
      </c>
    </row>
    <row r="123" spans="1:12" x14ac:dyDescent="0.2">
      <c r="A123" t="e">
        <f>Tabelle1[[#This Row],[Heim]]&amp;" - "&amp;Tabelle1[[#This Row],[Gast]]</f>
        <v>#VALUE!</v>
      </c>
      <c r="B123" t="e">
        <f t="shared" si="6"/>
        <v>#VALUE!</v>
      </c>
      <c r="C123" s="2" t="e">
        <f>Tabelle1[[#This Row],[Datum]]</f>
        <v>#VALUE!</v>
      </c>
      <c r="D123" s="2" t="e">
        <f t="shared" si="7"/>
        <v>#VALUE!</v>
      </c>
      <c r="E123" s="32" t="s">
        <v>124</v>
      </c>
      <c r="F123" s="26" t="s">
        <v>125</v>
      </c>
      <c r="G123" s="26" t="e">
        <f>"Spiel der "&amp;VLOOKUP(Tabelle1[[#This Row],[Team]],Index!$A$1:$C$27,3,0)</f>
        <v>#VALUE!</v>
      </c>
      <c r="I123" s="26" t="e">
        <f>Tabelle1[[#This Row],[Halle]]</f>
        <v>#VALUE!</v>
      </c>
      <c r="L123" s="26" t="e">
        <f>VLOOKUP(Tabelle1[[#This Row],[Team]],Index!$A$1:$D$27,4,0)</f>
        <v>#VALUE!</v>
      </c>
    </row>
    <row r="124" spans="1:12" x14ac:dyDescent="0.2">
      <c r="A124" t="e">
        <f>Tabelle1[[#This Row],[Heim]]&amp;" - "&amp;Tabelle1[[#This Row],[Gast]]</f>
        <v>#VALUE!</v>
      </c>
      <c r="B124" t="e">
        <f t="shared" si="6"/>
        <v>#VALUE!</v>
      </c>
      <c r="C124" s="2" t="e">
        <f>Tabelle1[[#This Row],[Datum]]</f>
        <v>#VALUE!</v>
      </c>
      <c r="D124" s="2" t="e">
        <f t="shared" si="7"/>
        <v>#VALUE!</v>
      </c>
      <c r="E124" s="32" t="s">
        <v>124</v>
      </c>
      <c r="F124" s="26" t="s">
        <v>125</v>
      </c>
      <c r="G124" s="26" t="e">
        <f>"Spiel der "&amp;VLOOKUP(Tabelle1[[#This Row],[Team]],Index!$A$1:$C$27,3,0)</f>
        <v>#VALUE!</v>
      </c>
      <c r="I124" s="26" t="e">
        <f>Tabelle1[[#This Row],[Halle]]</f>
        <v>#VALUE!</v>
      </c>
      <c r="L124" s="26" t="e">
        <f>VLOOKUP(Tabelle1[[#This Row],[Team]],Index!$A$1:$D$27,4,0)</f>
        <v>#VALUE!</v>
      </c>
    </row>
    <row r="125" spans="1:12" x14ac:dyDescent="0.2">
      <c r="A125" t="e">
        <f>Tabelle1[[#This Row],[Heim]]&amp;" - "&amp;Tabelle1[[#This Row],[Gast]]</f>
        <v>#VALUE!</v>
      </c>
      <c r="B125" t="e">
        <f t="shared" si="6"/>
        <v>#VALUE!</v>
      </c>
      <c r="C125" s="2" t="e">
        <f>Tabelle1[[#This Row],[Datum]]</f>
        <v>#VALUE!</v>
      </c>
      <c r="D125" s="2" t="e">
        <f t="shared" si="7"/>
        <v>#VALUE!</v>
      </c>
      <c r="E125" s="32" t="s">
        <v>124</v>
      </c>
      <c r="F125" s="26" t="s">
        <v>125</v>
      </c>
      <c r="G125" s="26" t="e">
        <f>"Spiel der "&amp;VLOOKUP(Tabelle1[[#This Row],[Team]],Index!$A$1:$C$27,3,0)</f>
        <v>#VALUE!</v>
      </c>
      <c r="I125" s="26" t="e">
        <f>Tabelle1[[#This Row],[Halle]]</f>
        <v>#VALUE!</v>
      </c>
      <c r="L125" s="26" t="e">
        <f>VLOOKUP(Tabelle1[[#This Row],[Team]],Index!$A$1:$D$27,4,0)</f>
        <v>#VALUE!</v>
      </c>
    </row>
    <row r="126" spans="1:12" x14ac:dyDescent="0.2">
      <c r="A126" t="e">
        <f>Tabelle1[[#This Row],[Heim]]&amp;" - "&amp;Tabelle1[[#This Row],[Gast]]</f>
        <v>#VALUE!</v>
      </c>
      <c r="B126" t="e">
        <f t="shared" si="6"/>
        <v>#VALUE!</v>
      </c>
      <c r="C126" s="2" t="e">
        <f>Tabelle1[[#This Row],[Datum]]</f>
        <v>#VALUE!</v>
      </c>
      <c r="D126" s="2" t="e">
        <f t="shared" si="7"/>
        <v>#VALUE!</v>
      </c>
      <c r="E126" s="32" t="s">
        <v>124</v>
      </c>
      <c r="F126" s="26" t="s">
        <v>125</v>
      </c>
      <c r="G126" s="26" t="e">
        <f>"Spiel der "&amp;VLOOKUP(Tabelle1[[#This Row],[Team]],Index!$A$1:$C$27,3,0)</f>
        <v>#VALUE!</v>
      </c>
      <c r="I126" s="26" t="e">
        <f>Tabelle1[[#This Row],[Halle]]</f>
        <v>#VALUE!</v>
      </c>
      <c r="L126" s="26" t="e">
        <f>VLOOKUP(Tabelle1[[#This Row],[Team]],Index!$A$1:$D$27,4,0)</f>
        <v>#VALUE!</v>
      </c>
    </row>
    <row r="127" spans="1:12" x14ac:dyDescent="0.2">
      <c r="A127" t="e">
        <f>Tabelle1[[#This Row],[Heim]]&amp;" - "&amp;Tabelle1[[#This Row],[Gast]]</f>
        <v>#VALUE!</v>
      </c>
      <c r="B127" t="e">
        <f t="shared" si="6"/>
        <v>#VALUE!</v>
      </c>
      <c r="C127" s="2" t="e">
        <f>Tabelle1[[#This Row],[Datum]]</f>
        <v>#VALUE!</v>
      </c>
      <c r="D127" s="2" t="e">
        <f t="shared" si="7"/>
        <v>#VALUE!</v>
      </c>
      <c r="E127" s="32" t="s">
        <v>124</v>
      </c>
      <c r="F127" s="26" t="s">
        <v>125</v>
      </c>
      <c r="G127" s="26" t="e">
        <f>"Spiel der "&amp;VLOOKUP(Tabelle1[[#This Row],[Team]],Index!$A$1:$C$27,3,0)</f>
        <v>#VALUE!</v>
      </c>
      <c r="I127" s="26" t="e">
        <f>Tabelle1[[#This Row],[Halle]]</f>
        <v>#VALUE!</v>
      </c>
      <c r="L127" s="26" t="e">
        <f>VLOOKUP(Tabelle1[[#This Row],[Team]],Index!$A$1:$D$27,4,0)</f>
        <v>#VALUE!</v>
      </c>
    </row>
    <row r="128" spans="1:12" x14ac:dyDescent="0.2">
      <c r="A128" t="e">
        <f>Tabelle1[[#This Row],[Heim]]&amp;" - "&amp;Tabelle1[[#This Row],[Gast]]</f>
        <v>#VALUE!</v>
      </c>
      <c r="B128" t="e">
        <f t="shared" si="6"/>
        <v>#VALUE!</v>
      </c>
      <c r="C128" s="2" t="e">
        <f>Tabelle1[[#This Row],[Datum]]</f>
        <v>#VALUE!</v>
      </c>
      <c r="D128" s="2" t="e">
        <f t="shared" si="7"/>
        <v>#VALUE!</v>
      </c>
      <c r="E128" s="32" t="s">
        <v>124</v>
      </c>
      <c r="F128" s="26" t="s">
        <v>125</v>
      </c>
      <c r="G128" s="26" t="e">
        <f>"Spiel der "&amp;VLOOKUP(Tabelle1[[#This Row],[Team]],Index!$A$1:$C$27,3,0)</f>
        <v>#VALUE!</v>
      </c>
      <c r="I128" s="26" t="e">
        <f>Tabelle1[[#This Row],[Halle]]</f>
        <v>#VALUE!</v>
      </c>
      <c r="L128" s="26" t="e">
        <f>VLOOKUP(Tabelle1[[#This Row],[Team]],Index!$A$1:$D$27,4,0)</f>
        <v>#VALUE!</v>
      </c>
    </row>
    <row r="129" spans="1:12" x14ac:dyDescent="0.2">
      <c r="A129" t="e">
        <f>Tabelle1[[#This Row],[Heim]]&amp;" - "&amp;Tabelle1[[#This Row],[Gast]]</f>
        <v>#VALUE!</v>
      </c>
      <c r="B129" t="e">
        <f t="shared" si="6"/>
        <v>#VALUE!</v>
      </c>
      <c r="C129" s="2" t="e">
        <f>Tabelle1[[#This Row],[Datum]]</f>
        <v>#VALUE!</v>
      </c>
      <c r="D129" s="2" t="e">
        <f t="shared" si="7"/>
        <v>#VALUE!</v>
      </c>
      <c r="E129" s="32" t="s">
        <v>124</v>
      </c>
      <c r="F129" s="26" t="s">
        <v>125</v>
      </c>
      <c r="G129" s="26" t="e">
        <f>"Spiel der "&amp;VLOOKUP(Tabelle1[[#This Row],[Team]],Index!$A$1:$C$27,3,0)</f>
        <v>#VALUE!</v>
      </c>
      <c r="I129" s="26" t="e">
        <f>Tabelle1[[#This Row],[Halle]]</f>
        <v>#VALUE!</v>
      </c>
      <c r="L129" s="26" t="e">
        <f>VLOOKUP(Tabelle1[[#This Row],[Team]],Index!$A$1:$D$27,4,0)</f>
        <v>#VALUE!</v>
      </c>
    </row>
    <row r="130" spans="1:12" x14ac:dyDescent="0.2">
      <c r="A130" t="e">
        <f>Tabelle1[[#This Row],[Heim]]&amp;" - "&amp;Tabelle1[[#This Row],[Gast]]</f>
        <v>#VALUE!</v>
      </c>
      <c r="B130" t="e">
        <f t="shared" ref="B130:B141" si="8">IF(LEFT(A130,3)="TVK","Heimspiel","Auswärtsspiel")</f>
        <v>#VALUE!</v>
      </c>
      <c r="C130" s="2" t="e">
        <f>Tabelle1[[#This Row],[Datum]]</f>
        <v>#VALUE!</v>
      </c>
      <c r="D130" s="2" t="e">
        <f t="shared" ref="D130:D141" si="9">C130+TIME(1,30,0)</f>
        <v>#VALUE!</v>
      </c>
      <c r="E130" s="32" t="s">
        <v>124</v>
      </c>
      <c r="F130" s="26" t="s">
        <v>125</v>
      </c>
      <c r="G130" s="26" t="e">
        <f>"Spiel der "&amp;VLOOKUP(Tabelle1[[#This Row],[Team]],Index!$A$1:$C$27,3,0)</f>
        <v>#VALUE!</v>
      </c>
      <c r="I130" s="26" t="e">
        <f>Tabelle1[[#This Row],[Halle]]</f>
        <v>#VALUE!</v>
      </c>
      <c r="L130" s="26" t="e">
        <f>VLOOKUP(Tabelle1[[#This Row],[Team]],Index!$A$1:$D$27,4,0)</f>
        <v>#VALUE!</v>
      </c>
    </row>
    <row r="131" spans="1:12" x14ac:dyDescent="0.2">
      <c r="A131" t="e">
        <f>Tabelle1[[#This Row],[Heim]]&amp;" - "&amp;Tabelle1[[#This Row],[Gast]]</f>
        <v>#VALUE!</v>
      </c>
      <c r="B131" t="e">
        <f t="shared" si="8"/>
        <v>#VALUE!</v>
      </c>
      <c r="C131" s="2" t="e">
        <f>Tabelle1[[#This Row],[Datum]]</f>
        <v>#VALUE!</v>
      </c>
      <c r="D131" s="2" t="e">
        <f t="shared" si="9"/>
        <v>#VALUE!</v>
      </c>
      <c r="E131" s="32" t="s">
        <v>124</v>
      </c>
      <c r="F131" s="26" t="s">
        <v>125</v>
      </c>
      <c r="G131" s="26" t="e">
        <f>"Spiel der "&amp;VLOOKUP(Tabelle1[[#This Row],[Team]],Index!$A$1:$C$27,3,0)</f>
        <v>#VALUE!</v>
      </c>
      <c r="I131" s="26" t="e">
        <f>Tabelle1[[#This Row],[Halle]]</f>
        <v>#VALUE!</v>
      </c>
      <c r="L131" s="26" t="e">
        <f>VLOOKUP(Tabelle1[[#This Row],[Team]],Index!$A$1:$D$27,4,0)</f>
        <v>#VALUE!</v>
      </c>
    </row>
    <row r="132" spans="1:12" x14ac:dyDescent="0.2">
      <c r="A132" t="e">
        <f>Tabelle1[[#This Row],[Heim]]&amp;" - "&amp;Tabelle1[[#This Row],[Gast]]</f>
        <v>#VALUE!</v>
      </c>
      <c r="B132" t="e">
        <f t="shared" si="8"/>
        <v>#VALUE!</v>
      </c>
      <c r="C132" s="2" t="e">
        <f>Tabelle1[[#This Row],[Datum]]</f>
        <v>#VALUE!</v>
      </c>
      <c r="D132" s="2" t="e">
        <f t="shared" si="9"/>
        <v>#VALUE!</v>
      </c>
      <c r="E132" s="32" t="s">
        <v>124</v>
      </c>
      <c r="F132" s="26" t="s">
        <v>125</v>
      </c>
      <c r="G132" s="26" t="e">
        <f>"Spiel der "&amp;VLOOKUP(Tabelle1[[#This Row],[Team]],Index!$A$1:$C$27,3,0)</f>
        <v>#VALUE!</v>
      </c>
      <c r="I132" s="26" t="e">
        <f>Tabelle1[[#This Row],[Halle]]</f>
        <v>#VALUE!</v>
      </c>
      <c r="L132" s="26" t="e">
        <f>VLOOKUP(Tabelle1[[#This Row],[Team]],Index!$A$1:$D$27,4,0)</f>
        <v>#VALUE!</v>
      </c>
    </row>
    <row r="133" spans="1:12" x14ac:dyDescent="0.2">
      <c r="A133" t="e">
        <f>Tabelle1[[#This Row],[Heim]]&amp;" - "&amp;Tabelle1[[#This Row],[Gast]]</f>
        <v>#VALUE!</v>
      </c>
      <c r="B133" t="e">
        <f t="shared" si="8"/>
        <v>#VALUE!</v>
      </c>
      <c r="C133" s="2" t="e">
        <f>Tabelle1[[#This Row],[Datum]]</f>
        <v>#VALUE!</v>
      </c>
      <c r="D133" s="2" t="e">
        <f t="shared" si="9"/>
        <v>#VALUE!</v>
      </c>
      <c r="E133" s="32" t="s">
        <v>124</v>
      </c>
      <c r="F133" s="26" t="s">
        <v>125</v>
      </c>
      <c r="G133" s="26" t="e">
        <f>"Spiel der "&amp;VLOOKUP(Tabelle1[[#This Row],[Team]],Index!$A$1:$C$27,3,0)</f>
        <v>#VALUE!</v>
      </c>
      <c r="I133" s="26" t="e">
        <f>Tabelle1[[#This Row],[Halle]]</f>
        <v>#VALUE!</v>
      </c>
      <c r="L133" s="26" t="e">
        <f>VLOOKUP(Tabelle1[[#This Row],[Team]],Index!$A$1:$D$27,4,0)</f>
        <v>#VALUE!</v>
      </c>
    </row>
    <row r="134" spans="1:12" x14ac:dyDescent="0.2">
      <c r="A134" t="e">
        <f>Tabelle1[[#This Row],[Heim]]&amp;" - "&amp;Tabelle1[[#This Row],[Gast]]</f>
        <v>#VALUE!</v>
      </c>
      <c r="B134" t="e">
        <f t="shared" si="8"/>
        <v>#VALUE!</v>
      </c>
      <c r="C134" s="2" t="e">
        <f>Tabelle1[[#This Row],[Datum]]</f>
        <v>#VALUE!</v>
      </c>
      <c r="D134" s="2" t="e">
        <f t="shared" si="9"/>
        <v>#VALUE!</v>
      </c>
      <c r="E134" s="32" t="s">
        <v>124</v>
      </c>
      <c r="F134" s="26" t="s">
        <v>125</v>
      </c>
      <c r="G134" s="26" t="e">
        <f>"Spiel der "&amp;VLOOKUP(Tabelle1[[#This Row],[Team]],Index!$A$1:$C$27,3,0)</f>
        <v>#VALUE!</v>
      </c>
      <c r="I134" s="26" t="e">
        <f>Tabelle1[[#This Row],[Halle]]</f>
        <v>#VALUE!</v>
      </c>
      <c r="L134" s="26" t="e">
        <f>VLOOKUP(Tabelle1[[#This Row],[Team]],Index!$A$1:$D$27,4,0)</f>
        <v>#VALUE!</v>
      </c>
    </row>
    <row r="135" spans="1:12" x14ac:dyDescent="0.2">
      <c r="A135" t="e">
        <f>Tabelle1[[#This Row],[Heim]]&amp;" - "&amp;Tabelle1[[#This Row],[Gast]]</f>
        <v>#VALUE!</v>
      </c>
      <c r="B135" t="e">
        <f t="shared" si="8"/>
        <v>#VALUE!</v>
      </c>
      <c r="C135" s="2" t="e">
        <f>Tabelle1[[#This Row],[Datum]]</f>
        <v>#VALUE!</v>
      </c>
      <c r="D135" s="2" t="e">
        <f t="shared" si="9"/>
        <v>#VALUE!</v>
      </c>
      <c r="E135" s="32" t="s">
        <v>124</v>
      </c>
      <c r="F135" s="26" t="s">
        <v>125</v>
      </c>
      <c r="G135" s="26" t="e">
        <f>"Spiel der "&amp;VLOOKUP(Tabelle1[[#This Row],[Team]],Index!$A$1:$C$27,3,0)</f>
        <v>#VALUE!</v>
      </c>
      <c r="I135" s="26" t="e">
        <f>Tabelle1[[#This Row],[Halle]]</f>
        <v>#VALUE!</v>
      </c>
      <c r="L135" s="26" t="e">
        <f>VLOOKUP(Tabelle1[[#This Row],[Team]],Index!$A$1:$D$27,4,0)</f>
        <v>#VALUE!</v>
      </c>
    </row>
    <row r="136" spans="1:12" x14ac:dyDescent="0.2">
      <c r="A136" t="e">
        <f>Tabelle1[[#This Row],[Heim]]&amp;" - "&amp;Tabelle1[[#This Row],[Gast]]</f>
        <v>#VALUE!</v>
      </c>
      <c r="B136" t="e">
        <f t="shared" si="8"/>
        <v>#VALUE!</v>
      </c>
      <c r="C136" s="2" t="e">
        <f>Tabelle1[[#This Row],[Datum]]</f>
        <v>#VALUE!</v>
      </c>
      <c r="D136" s="2" t="e">
        <f t="shared" si="9"/>
        <v>#VALUE!</v>
      </c>
      <c r="E136" s="32" t="s">
        <v>124</v>
      </c>
      <c r="F136" s="26" t="s">
        <v>125</v>
      </c>
      <c r="G136" s="26" t="e">
        <f>"Spiel der "&amp;VLOOKUP(Tabelle1[[#This Row],[Team]],Index!$A$1:$C$27,3,0)</f>
        <v>#VALUE!</v>
      </c>
      <c r="I136" s="26" t="e">
        <f>Tabelle1[[#This Row],[Halle]]</f>
        <v>#VALUE!</v>
      </c>
      <c r="L136" s="26" t="e">
        <f>VLOOKUP(Tabelle1[[#This Row],[Team]],Index!$A$1:$D$27,4,0)</f>
        <v>#VALUE!</v>
      </c>
    </row>
    <row r="137" spans="1:12" x14ac:dyDescent="0.2">
      <c r="A137" t="e">
        <f>Tabelle1[[#This Row],[Heim]]&amp;" - "&amp;Tabelle1[[#This Row],[Gast]]</f>
        <v>#VALUE!</v>
      </c>
      <c r="B137" t="e">
        <f t="shared" si="8"/>
        <v>#VALUE!</v>
      </c>
      <c r="C137" s="2" t="e">
        <f>Tabelle1[[#This Row],[Datum]]</f>
        <v>#VALUE!</v>
      </c>
      <c r="D137" s="2" t="e">
        <f t="shared" si="9"/>
        <v>#VALUE!</v>
      </c>
      <c r="E137" s="32" t="s">
        <v>124</v>
      </c>
      <c r="F137" s="26" t="s">
        <v>125</v>
      </c>
      <c r="G137" s="26" t="e">
        <f>"Spiel der "&amp;VLOOKUP(Tabelle1[[#This Row],[Team]],Index!$A$1:$C$27,3,0)</f>
        <v>#VALUE!</v>
      </c>
      <c r="I137" s="26" t="e">
        <f>Tabelle1[[#This Row],[Halle]]</f>
        <v>#VALUE!</v>
      </c>
      <c r="L137" s="26" t="e">
        <f>VLOOKUP(Tabelle1[[#This Row],[Team]],Index!$A$1:$D$27,4,0)</f>
        <v>#VALUE!</v>
      </c>
    </row>
    <row r="138" spans="1:12" x14ac:dyDescent="0.2">
      <c r="A138" t="e">
        <f>Tabelle1[[#This Row],[Heim]]&amp;" - "&amp;Tabelle1[[#This Row],[Gast]]</f>
        <v>#VALUE!</v>
      </c>
      <c r="B138" t="e">
        <f t="shared" si="8"/>
        <v>#VALUE!</v>
      </c>
      <c r="C138" s="2" t="e">
        <f>Tabelle1[[#This Row],[Datum]]</f>
        <v>#VALUE!</v>
      </c>
      <c r="D138" s="2" t="e">
        <f t="shared" si="9"/>
        <v>#VALUE!</v>
      </c>
      <c r="E138" s="32" t="s">
        <v>124</v>
      </c>
      <c r="F138" s="26" t="s">
        <v>125</v>
      </c>
      <c r="G138" s="26" t="e">
        <f>"Spiel der "&amp;VLOOKUP(Tabelle1[[#This Row],[Team]],Index!$A$1:$C$27,3,0)</f>
        <v>#VALUE!</v>
      </c>
      <c r="I138" s="26" t="e">
        <f>Tabelle1[[#This Row],[Halle]]</f>
        <v>#VALUE!</v>
      </c>
      <c r="L138" s="26" t="e">
        <f>VLOOKUP(Tabelle1[[#This Row],[Team]],Index!$A$1:$D$27,4,0)</f>
        <v>#VALUE!</v>
      </c>
    </row>
    <row r="139" spans="1:12" x14ac:dyDescent="0.2">
      <c r="A139" t="e">
        <f>Tabelle1[[#This Row],[Heim]]&amp;" - "&amp;Tabelle1[[#This Row],[Gast]]</f>
        <v>#VALUE!</v>
      </c>
      <c r="B139" t="e">
        <f t="shared" si="8"/>
        <v>#VALUE!</v>
      </c>
      <c r="C139" s="2" t="e">
        <f>Tabelle1[[#This Row],[Datum]]</f>
        <v>#VALUE!</v>
      </c>
      <c r="D139" s="2" t="e">
        <f t="shared" si="9"/>
        <v>#VALUE!</v>
      </c>
      <c r="E139" s="32" t="s">
        <v>124</v>
      </c>
      <c r="F139" s="26" t="s">
        <v>125</v>
      </c>
      <c r="G139" s="26" t="e">
        <f>"Spiel der "&amp;VLOOKUP(Tabelle1[[#This Row],[Team]],Index!$A$1:$C$27,3,0)</f>
        <v>#VALUE!</v>
      </c>
      <c r="I139" s="26" t="e">
        <f>Tabelle1[[#This Row],[Halle]]</f>
        <v>#VALUE!</v>
      </c>
      <c r="L139" s="26" t="e">
        <f>VLOOKUP(Tabelle1[[#This Row],[Team]],Index!$A$1:$D$27,4,0)</f>
        <v>#VALUE!</v>
      </c>
    </row>
    <row r="140" spans="1:12" x14ac:dyDescent="0.2">
      <c r="A140" t="e">
        <f>Tabelle1[[#This Row],[Heim]]&amp;" - "&amp;Tabelle1[[#This Row],[Gast]]</f>
        <v>#VALUE!</v>
      </c>
      <c r="B140" t="e">
        <f t="shared" si="8"/>
        <v>#VALUE!</v>
      </c>
      <c r="C140" s="2" t="e">
        <f>Tabelle1[[#This Row],[Datum]]</f>
        <v>#VALUE!</v>
      </c>
      <c r="D140" s="2" t="e">
        <f t="shared" si="9"/>
        <v>#VALUE!</v>
      </c>
      <c r="E140" s="32" t="s">
        <v>124</v>
      </c>
      <c r="F140" s="26" t="s">
        <v>125</v>
      </c>
      <c r="G140" s="26" t="e">
        <f>"Spiel der "&amp;VLOOKUP(Tabelle1[[#This Row],[Team]],Index!$A$1:$C$27,3,0)</f>
        <v>#VALUE!</v>
      </c>
      <c r="I140" s="26" t="e">
        <f>Tabelle1[[#This Row],[Halle]]</f>
        <v>#VALUE!</v>
      </c>
      <c r="L140" s="26" t="e">
        <f>VLOOKUP(Tabelle1[[#This Row],[Team]],Index!$A$1:$D$27,4,0)</f>
        <v>#VALUE!</v>
      </c>
    </row>
    <row r="141" spans="1:12" x14ac:dyDescent="0.2">
      <c r="A141" t="e">
        <f>Tabelle1[[#This Row],[Heim]]&amp;" - "&amp;Tabelle1[[#This Row],[Gast]]</f>
        <v>#VALUE!</v>
      </c>
      <c r="B141" t="e">
        <f t="shared" si="8"/>
        <v>#VALUE!</v>
      </c>
      <c r="C141" s="2" t="e">
        <f>Tabelle1[[#This Row],[Datum]]</f>
        <v>#VALUE!</v>
      </c>
      <c r="D141" s="2" t="e">
        <f t="shared" si="9"/>
        <v>#VALUE!</v>
      </c>
      <c r="E141" s="32" t="s">
        <v>124</v>
      </c>
      <c r="F141" s="26" t="s">
        <v>125</v>
      </c>
      <c r="G141" s="26" t="e">
        <f>"Spiel der "&amp;VLOOKUP(Tabelle1[[#This Row],[Team]],Index!$A$1:$C$27,3,0)</f>
        <v>#VALUE!</v>
      </c>
      <c r="I141" s="26" t="e">
        <f>Tabelle1[[#This Row],[Halle]]</f>
        <v>#VALUE!</v>
      </c>
      <c r="L141" s="26" t="e">
        <f>VLOOKUP(Tabelle1[[#This Row],[Team]],Index!$A$1:$D$27,4,0)</f>
        <v>#VALUE!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zoomScaleNormal="100" workbookViewId="0">
      <selection activeCell="F5" sqref="F5"/>
    </sheetView>
  </sheetViews>
  <sheetFormatPr baseColWidth="10" defaultColWidth="10.7109375" defaultRowHeight="12.75" x14ac:dyDescent="0.2"/>
  <cols>
    <col min="1" max="1" width="10" customWidth="1"/>
    <col min="2" max="2" width="10.140625" customWidth="1"/>
    <col min="3" max="3" width="5.5703125" customWidth="1"/>
    <col min="4" max="5" width="33" customWidth="1"/>
    <col min="6" max="6" width="33.140625" customWidth="1"/>
  </cols>
  <sheetData>
    <row r="1" spans="1:6" x14ac:dyDescent="0.2">
      <c r="A1" s="6" t="s">
        <v>126</v>
      </c>
      <c r="B1" s="6" t="s">
        <v>67</v>
      </c>
      <c r="C1" s="6" t="s">
        <v>127</v>
      </c>
      <c r="D1" s="6" t="s">
        <v>2</v>
      </c>
      <c r="E1" s="6" t="s">
        <v>3</v>
      </c>
      <c r="F1" s="6" t="s">
        <v>128</v>
      </c>
    </row>
    <row r="2" spans="1:6" x14ac:dyDescent="0.2">
      <c r="A2" s="33">
        <f>'DBB2025'!C2</f>
        <v>45913.5</v>
      </c>
      <c r="B2" s="34">
        <f>'DBB2025'!C2</f>
        <v>45913.5</v>
      </c>
      <c r="C2" s="35">
        <f>'DBB2025'!C2</f>
        <v>45913.5</v>
      </c>
      <c r="D2" s="35" t="str">
        <f>'DBB2025'!D2</f>
        <v>BBV Landau</v>
      </c>
      <c r="E2" s="35" t="str">
        <f>'DBB2025'!E2</f>
        <v>TVK U12mix2</v>
      </c>
      <c r="F2" s="35" t="str">
        <f>'DBB2025'!F2</f>
        <v>Sporthalle West</v>
      </c>
    </row>
    <row r="3" spans="1:6" x14ac:dyDescent="0.2">
      <c r="A3" s="33">
        <f>'DBB2025'!C3</f>
        <v>45913.583333333336</v>
      </c>
      <c r="B3" s="34">
        <f>'DBB2025'!C3</f>
        <v>45913.583333333336</v>
      </c>
      <c r="C3" s="35">
        <f>'DBB2025'!C3</f>
        <v>45913.583333333336</v>
      </c>
      <c r="D3" s="35" t="str">
        <f>'DBB2025'!D3</f>
        <v>BBV Landau</v>
      </c>
      <c r="E3" s="35" t="str">
        <f>'DBB2025'!E3</f>
        <v>TVK U14w</v>
      </c>
      <c r="F3" s="35" t="str">
        <f>'DBB2025'!F3</f>
        <v>Sporthalle West</v>
      </c>
    </row>
    <row r="4" spans="1:6" x14ac:dyDescent="0.2">
      <c r="A4" s="33">
        <f>'DBB2025'!C4</f>
        <v>45913.6875</v>
      </c>
      <c r="B4" s="34">
        <f>'DBB2025'!C4</f>
        <v>45913.6875</v>
      </c>
      <c r="C4" s="35">
        <f>'DBB2025'!C4</f>
        <v>45913.6875</v>
      </c>
      <c r="D4" s="35" t="str">
        <f>'DBB2025'!D4</f>
        <v>SC Lerchenberg</v>
      </c>
      <c r="E4" s="35" t="str">
        <f>'DBB2025'!E4</f>
        <v>TVK I</v>
      </c>
      <c r="F4" s="35" t="str">
        <f>'DBB2025'!F4</f>
        <v>Carl-Zuckmayer-Schulzentrum Halle B</v>
      </c>
    </row>
    <row r="5" spans="1:6" x14ac:dyDescent="0.2">
      <c r="A5" s="33">
        <f>'DBB2025'!C5</f>
        <v>45914.5</v>
      </c>
      <c r="B5" s="34">
        <f>'DBB2025'!C5</f>
        <v>45914.5</v>
      </c>
      <c r="C5" s="35">
        <f>'DBB2025'!C5</f>
        <v>45914.5</v>
      </c>
      <c r="D5" s="35" t="str">
        <f>'DBB2025'!D5</f>
        <v>VT Zweibrücken</v>
      </c>
      <c r="E5" s="35" t="str">
        <f>'DBB2025'!E5</f>
        <v>TVK U14m</v>
      </c>
      <c r="F5" s="35" t="str">
        <f>'DBB2025'!F5</f>
        <v>Hofenfelsgymnasium</v>
      </c>
    </row>
    <row r="6" spans="1:6" x14ac:dyDescent="0.2">
      <c r="A6" s="33">
        <f>'DBB2025'!C6</f>
        <v>45914.666666666664</v>
      </c>
      <c r="B6" s="34">
        <f>'DBB2025'!C6</f>
        <v>45914.666666666664</v>
      </c>
      <c r="C6" s="35">
        <f>'DBB2025'!C6</f>
        <v>45914.666666666664</v>
      </c>
      <c r="D6" s="35" t="str">
        <f>'DBB2025'!D6</f>
        <v>VT Zweibrücken</v>
      </c>
      <c r="E6" s="35" t="str">
        <f>'DBB2025'!E6</f>
        <v>TVK U16m</v>
      </c>
      <c r="F6" s="35">
        <f>'DBB2025'!F6</f>
        <v>0</v>
      </c>
    </row>
    <row r="7" spans="1:6" x14ac:dyDescent="0.2">
      <c r="A7" s="33">
        <f>'DBB2025'!C7</f>
        <v>45914.75</v>
      </c>
      <c r="B7" s="34">
        <f>'DBB2025'!C7</f>
        <v>45914.75</v>
      </c>
      <c r="C7" s="35">
        <f>'DBB2025'!C7</f>
        <v>45914.75</v>
      </c>
      <c r="D7" s="35" t="str">
        <f>'DBB2025'!D7</f>
        <v>VT Zweibrücken</v>
      </c>
      <c r="E7" s="35" t="str">
        <f>'DBB2025'!E7</f>
        <v>TVK U18m</v>
      </c>
      <c r="F7" s="35" t="str">
        <f>'DBB2025'!F7</f>
        <v>Ignaz-Roth-Halle</v>
      </c>
    </row>
    <row r="8" spans="1:6" x14ac:dyDescent="0.2">
      <c r="A8" s="33">
        <f>'DBB2025'!C8</f>
        <v>45920.5</v>
      </c>
      <c r="B8" s="34">
        <f>'DBB2025'!C8</f>
        <v>45920.5</v>
      </c>
      <c r="C8" s="35">
        <f>'DBB2025'!C8</f>
        <v>45920.5</v>
      </c>
      <c r="D8" s="35" t="str">
        <f>'DBB2025'!D8</f>
        <v>TVK U12mix2</v>
      </c>
      <c r="E8" s="35" t="str">
        <f>'DBB2025'!E8</f>
        <v>TV Bad Bergzabern</v>
      </c>
      <c r="F8" s="35" t="str">
        <f>'DBB2025'!F8</f>
        <v>Regionale Schule</v>
      </c>
    </row>
    <row r="9" spans="1:6" x14ac:dyDescent="0.2">
      <c r="A9" s="33">
        <f>'DBB2025'!C9</f>
        <v>45920.583333333336</v>
      </c>
      <c r="B9" s="34">
        <f>'DBB2025'!C9</f>
        <v>45920.583333333336</v>
      </c>
      <c r="C9" s="35">
        <f>'DBB2025'!C9</f>
        <v>45920.583333333336</v>
      </c>
      <c r="D9" s="35" t="str">
        <f>'DBB2025'!D9</f>
        <v>TVK II</v>
      </c>
      <c r="E9" s="35" t="str">
        <f>'DBB2025'!E9</f>
        <v>SG Towers Speyer/Schifferstadt 2</v>
      </c>
      <c r="F9" s="35" t="str">
        <f>'DBB2025'!F9</f>
        <v>Regionale Schule</v>
      </c>
    </row>
    <row r="10" spans="1:6" x14ac:dyDescent="0.2">
      <c r="A10" s="33">
        <f>'DBB2025'!C10</f>
        <v>45920.666666666664</v>
      </c>
      <c r="B10" s="34">
        <f>'DBB2025'!C10</f>
        <v>45920.666666666664</v>
      </c>
      <c r="C10" s="35">
        <f>'DBB2025'!C10</f>
        <v>45920.666666666664</v>
      </c>
      <c r="D10" s="35" t="str">
        <f>'DBB2025'!D10</f>
        <v>TVK Damen</v>
      </c>
      <c r="E10" s="35" t="str">
        <f>'DBB2025'!E10</f>
        <v>TG 1846 Worms</v>
      </c>
      <c r="F10" s="35" t="str">
        <f>'DBB2025'!F10</f>
        <v>Regionale Schule</v>
      </c>
    </row>
    <row r="11" spans="1:6" x14ac:dyDescent="0.2">
      <c r="A11" s="33">
        <f>'DBB2025'!C11</f>
        <v>45920.75</v>
      </c>
      <c r="B11" s="34">
        <f>'DBB2025'!C11</f>
        <v>45920.75</v>
      </c>
      <c r="C11" s="35">
        <f>'DBB2025'!C11</f>
        <v>45920.75</v>
      </c>
      <c r="D11" s="35" t="str">
        <f>'DBB2025'!D11</f>
        <v>TVK I</v>
      </c>
      <c r="E11" s="35" t="str">
        <f>'DBB2025'!E11</f>
        <v>SG Towers Speyer/Schifferstadt</v>
      </c>
      <c r="F11" s="35" t="str">
        <f>'DBB2025'!F11</f>
        <v>Regionale Schule</v>
      </c>
    </row>
    <row r="12" spans="1:6" x14ac:dyDescent="0.2">
      <c r="A12" s="33">
        <f>'DBB2025'!C12</f>
        <v>45927.5</v>
      </c>
      <c r="B12" s="34">
        <f>'DBB2025'!C12</f>
        <v>45927.5</v>
      </c>
      <c r="C12" s="35">
        <f>'DBB2025'!C12</f>
        <v>45927.5</v>
      </c>
      <c r="D12" s="35" t="str">
        <f>'DBB2025'!D12</f>
        <v>Kaiserslautern Thunderbolts e.V.</v>
      </c>
      <c r="E12" s="35" t="str">
        <f>'DBB2025'!E12</f>
        <v>TVK U14w</v>
      </c>
      <c r="F12" s="35" t="str">
        <f>'DBB2025'!F12</f>
        <v>Hohenstaufengymnasium KL</v>
      </c>
    </row>
    <row r="13" spans="1:6" x14ac:dyDescent="0.2">
      <c r="A13" s="33">
        <f>'DBB2025'!C13</f>
        <v>45927.583333333336</v>
      </c>
      <c r="B13" s="34">
        <f>'DBB2025'!C13</f>
        <v>45927.583333333336</v>
      </c>
      <c r="C13" s="35">
        <f>'DBB2025'!C13</f>
        <v>45927.583333333336</v>
      </c>
      <c r="D13" s="35" t="str">
        <f>'DBB2025'!D13</f>
        <v>Kaiserslautern Thunderbolts e.V. 1</v>
      </c>
      <c r="E13" s="35" t="str">
        <f>'DBB2025'!E13</f>
        <v>TVK U14m</v>
      </c>
      <c r="F13" s="35" t="str">
        <f>'DBB2025'!F13</f>
        <v>Hohenstaufengymnasium KL</v>
      </c>
    </row>
    <row r="14" spans="1:6" x14ac:dyDescent="0.2">
      <c r="A14" s="33">
        <f>'DBB2025'!C14</f>
        <v>45927.666666666664</v>
      </c>
      <c r="B14" s="34">
        <f>'DBB2025'!C14</f>
        <v>45927.666666666664</v>
      </c>
      <c r="C14" s="35">
        <f>'DBB2025'!C14</f>
        <v>45927.666666666664</v>
      </c>
      <c r="D14" s="35" t="str">
        <f>'DBB2025'!D14</f>
        <v>Kaiserslautern Thunderbolts e.V. 2</v>
      </c>
      <c r="E14" s="35" t="str">
        <f>'DBB2025'!E14</f>
        <v>TVK U16m</v>
      </c>
      <c r="F14" s="35" t="str">
        <f>'DBB2025'!F14</f>
        <v>Hohenstaufengymnasium KL</v>
      </c>
    </row>
    <row r="15" spans="1:6" x14ac:dyDescent="0.2">
      <c r="A15" s="33">
        <f>'DBB2025'!C15</f>
        <v>45927.770833333336</v>
      </c>
      <c r="B15" s="34">
        <f>'DBB2025'!C15</f>
        <v>45927.770833333336</v>
      </c>
      <c r="C15" s="35">
        <f>'DBB2025'!C15</f>
        <v>45927.770833333336</v>
      </c>
      <c r="D15" s="35" t="str">
        <f>'DBB2025'!D15</f>
        <v>TSG Maxdorf</v>
      </c>
      <c r="E15" s="35" t="str">
        <f>'DBB2025'!E15</f>
        <v>TVK II</v>
      </c>
      <c r="F15" s="35" t="str">
        <f>'DBB2025'!F15</f>
        <v>Waldsporthalle</v>
      </c>
    </row>
    <row r="16" spans="1:6" x14ac:dyDescent="0.2">
      <c r="A16" s="33">
        <f>'DBB2025'!C16</f>
        <v>45928.416666666664</v>
      </c>
      <c r="B16" s="34">
        <f>'DBB2025'!C16</f>
        <v>45928.416666666664</v>
      </c>
      <c r="C16" s="35">
        <f>'DBB2025'!C16</f>
        <v>45928.416666666664</v>
      </c>
      <c r="D16" s="35" t="str">
        <f>'DBB2025'!D16</f>
        <v>Kaiserslautern Thunderbolts e.V. 2</v>
      </c>
      <c r="E16" s="35" t="str">
        <f>'DBB2025'!E16</f>
        <v>TVK U12mix2</v>
      </c>
      <c r="F16" s="35" t="str">
        <f>'DBB2025'!F16</f>
        <v>Hohenstaufengymnasium KL</v>
      </c>
    </row>
    <row r="17" spans="1:6" x14ac:dyDescent="0.2">
      <c r="A17" s="33">
        <f>'DBB2025'!C17</f>
        <v>45928.520833333336</v>
      </c>
      <c r="B17" s="34">
        <f>'DBB2025'!C17</f>
        <v>45928.520833333336</v>
      </c>
      <c r="C17" s="35">
        <f>'DBB2025'!C17</f>
        <v>45928.520833333336</v>
      </c>
      <c r="D17" s="35" t="str">
        <f>'DBB2025'!D17</f>
        <v>Kaiserslautern Thunderbolts e.V. 1</v>
      </c>
      <c r="E17" s="35" t="str">
        <f>'DBB2025'!E17</f>
        <v>TVK U12mix1</v>
      </c>
      <c r="F17" s="35" t="str">
        <f>'DBB2025'!F17</f>
        <v>Hohenstaufengymnasium KL</v>
      </c>
    </row>
    <row r="18" spans="1:6" x14ac:dyDescent="0.2">
      <c r="A18" s="33">
        <f>'DBB2025'!C18</f>
        <v>45928.666666666664</v>
      </c>
      <c r="B18" s="34">
        <f>'DBB2025'!C18</f>
        <v>45928.666666666664</v>
      </c>
      <c r="C18" s="35">
        <f>'DBB2025'!C18</f>
        <v>45928.666666666664</v>
      </c>
      <c r="D18" s="35" t="str">
        <f>'DBB2025'!D18</f>
        <v>TSG Maxdorf</v>
      </c>
      <c r="E18" s="35" t="str">
        <f>'DBB2025'!E18</f>
        <v>TVK U18m</v>
      </c>
      <c r="F18" s="35" t="str">
        <f>'DBB2025'!F18</f>
        <v>Waldsporthalle</v>
      </c>
    </row>
    <row r="19" spans="1:6" x14ac:dyDescent="0.2">
      <c r="A19" s="33">
        <f>'DBB2025'!C19</f>
        <v>45928.75</v>
      </c>
      <c r="B19" s="34">
        <f>'DBB2025'!C19</f>
        <v>45928.75</v>
      </c>
      <c r="C19" s="35">
        <f>'DBB2025'!C19</f>
        <v>45928.75</v>
      </c>
      <c r="D19" s="35" t="str">
        <f>'DBB2025'!D19</f>
        <v>ASC Theresianum Mainz 2</v>
      </c>
      <c r="E19" s="35" t="str">
        <f>'DBB2025'!E19</f>
        <v>TVK I</v>
      </c>
      <c r="F19" s="35" t="str">
        <f>'DBB2025'!F19</f>
        <v>Theresianum Mainz</v>
      </c>
    </row>
    <row r="20" spans="1:6" x14ac:dyDescent="0.2">
      <c r="A20" s="33">
        <f>'DBB2025'!C20</f>
        <v>45935.75</v>
      </c>
      <c r="B20" s="34">
        <f>'DBB2025'!C20</f>
        <v>45935.75</v>
      </c>
      <c r="C20" s="35">
        <f>'DBB2025'!C20</f>
        <v>45935.75</v>
      </c>
      <c r="D20" s="35" t="str">
        <f>'DBB2025'!D20</f>
        <v>VT Zweibrücken 2</v>
      </c>
      <c r="E20" s="35" t="str">
        <f>'DBB2025'!E20</f>
        <v>TVK II</v>
      </c>
      <c r="F20" s="35">
        <f>'DBB2025'!F20</f>
        <v>0</v>
      </c>
    </row>
    <row r="21" spans="1:6" x14ac:dyDescent="0.2">
      <c r="A21" s="33">
        <f>'DBB2025'!C21</f>
        <v>45962.5</v>
      </c>
      <c r="B21" s="34">
        <f>'DBB2025'!C21</f>
        <v>45962.5</v>
      </c>
      <c r="C21" s="35">
        <f>'DBB2025'!C21</f>
        <v>45962.5</v>
      </c>
      <c r="D21" s="35" t="str">
        <f>'DBB2025'!D21</f>
        <v>TVK U12mix2</v>
      </c>
      <c r="E21" s="35" t="str">
        <f>'DBB2025'!E21</f>
        <v>Eintracht Lambsheim e.V.</v>
      </c>
      <c r="F21" s="35" t="str">
        <f>'DBB2025'!F21</f>
        <v>Regionale Schule</v>
      </c>
    </row>
    <row r="22" spans="1:6" x14ac:dyDescent="0.2">
      <c r="A22" s="33">
        <f>'DBB2025'!C22</f>
        <v>45962.583333333336</v>
      </c>
      <c r="B22" s="34">
        <f>'DBB2025'!C22</f>
        <v>45962.583333333336</v>
      </c>
      <c r="C22" s="35">
        <f>'DBB2025'!C22</f>
        <v>45962.583333333336</v>
      </c>
      <c r="D22" s="35" t="str">
        <f>'DBB2025'!D22</f>
        <v>TVK U14m</v>
      </c>
      <c r="E22" s="35" t="str">
        <f>'DBB2025'!E22</f>
        <v>TV 03 Ramstein</v>
      </c>
      <c r="F22" s="35" t="str">
        <f>'DBB2025'!F22</f>
        <v>Regionale Schule</v>
      </c>
    </row>
    <row r="23" spans="1:6" x14ac:dyDescent="0.2">
      <c r="A23" s="33">
        <f>'DBB2025'!C23</f>
        <v>45962.666666666664</v>
      </c>
      <c r="B23" s="34">
        <f>'DBB2025'!C23</f>
        <v>45962.666666666664</v>
      </c>
      <c r="C23" s="35">
        <f>'DBB2025'!C23</f>
        <v>45962.666666666664</v>
      </c>
      <c r="D23" s="35" t="str">
        <f>'DBB2025'!D23</f>
        <v>TVK U16m</v>
      </c>
      <c r="E23" s="35" t="str">
        <f>'DBB2025'!E23</f>
        <v>BBC Fastbreakers Rockenhausen</v>
      </c>
      <c r="F23" s="35" t="str">
        <f>'DBB2025'!F23</f>
        <v>Regionale Schule</v>
      </c>
    </row>
    <row r="24" spans="1:6" x14ac:dyDescent="0.2">
      <c r="A24" s="33">
        <f>'DBB2025'!C24</f>
        <v>45962.75</v>
      </c>
      <c r="B24" s="34">
        <f>'DBB2025'!C24</f>
        <v>45962.75</v>
      </c>
      <c r="C24" s="35">
        <f>'DBB2025'!C24</f>
        <v>45962.75</v>
      </c>
      <c r="D24" s="35" t="str">
        <f>'DBB2025'!D24</f>
        <v>TVK U18m</v>
      </c>
      <c r="E24" s="35" t="str">
        <f>'DBB2025'!E24</f>
        <v>Eintracht Lambsheim e.V.</v>
      </c>
      <c r="F24" s="35" t="str">
        <f>'DBB2025'!F24</f>
        <v>Regionale Schule</v>
      </c>
    </row>
    <row r="25" spans="1:6" x14ac:dyDescent="0.2">
      <c r="A25" s="33">
        <f>'DBB2025'!C25</f>
        <v>45962.833333333336</v>
      </c>
      <c r="B25" s="34">
        <f>'DBB2025'!C25</f>
        <v>45962.833333333336</v>
      </c>
      <c r="C25" s="35">
        <f>'DBB2025'!C25</f>
        <v>45962.833333333336</v>
      </c>
      <c r="D25" s="35" t="str">
        <f>'DBB2025'!D25</f>
        <v>TVK I</v>
      </c>
      <c r="E25" s="35" t="str">
        <f>'DBB2025'!E25</f>
        <v>TV 03 Ramstein</v>
      </c>
      <c r="F25" s="35" t="str">
        <f>'DBB2025'!F25</f>
        <v>Regionale Schule</v>
      </c>
    </row>
    <row r="26" spans="1:6" x14ac:dyDescent="0.2">
      <c r="A26" s="33">
        <f>'DBB2025'!C26</f>
        <v>45969.5</v>
      </c>
      <c r="B26" s="34">
        <f>'DBB2025'!C26</f>
        <v>45969.5</v>
      </c>
      <c r="C26" s="35">
        <f>'DBB2025'!C26</f>
        <v>45969.5</v>
      </c>
      <c r="D26" s="35" t="str">
        <f>'DBB2025'!D26</f>
        <v>1. FC Kaiserslautern</v>
      </c>
      <c r="E26" s="35" t="str">
        <f>'DBB2025'!E26</f>
        <v>TVK U12mix1</v>
      </c>
      <c r="F26" s="35" t="str">
        <f>'DBB2025'!F26</f>
        <v>Hohenstaufengymnasium KL</v>
      </c>
    </row>
    <row r="27" spans="1:6" x14ac:dyDescent="0.2">
      <c r="A27" s="33">
        <f>'DBB2025'!C27</f>
        <v>45969.666666666664</v>
      </c>
      <c r="B27" s="34">
        <f>'DBB2025'!C27</f>
        <v>45969.666666666664</v>
      </c>
      <c r="C27" s="35">
        <f>'DBB2025'!C27</f>
        <v>45969.666666666664</v>
      </c>
      <c r="D27" s="35" t="str">
        <f>'DBB2025'!D27</f>
        <v>SG 1. FC Kaiserslautern/BBC Mehlingen</v>
      </c>
      <c r="E27" s="35" t="str">
        <f>'DBB2025'!E27</f>
        <v>TVK U14w</v>
      </c>
      <c r="F27" s="35" t="str">
        <f>'DBB2025'!F27</f>
        <v>Hohenstaufengymnasium KL</v>
      </c>
    </row>
    <row r="28" spans="1:6" x14ac:dyDescent="0.2">
      <c r="A28" s="33">
        <f>'DBB2025'!C28</f>
        <v>45970.458333333336</v>
      </c>
      <c r="B28" s="34">
        <f>'DBB2025'!C28</f>
        <v>45970.458333333336</v>
      </c>
      <c r="C28" s="35">
        <f>'DBB2025'!C28</f>
        <v>45970.458333333336</v>
      </c>
      <c r="D28" s="35" t="str">
        <f>'DBB2025'!D28</f>
        <v>1. FC Kaiserslautern 1</v>
      </c>
      <c r="E28" s="35" t="str">
        <f>'DBB2025'!E28</f>
        <v>TVK U18m</v>
      </c>
      <c r="F28" s="35" t="str">
        <f>'DBB2025'!F28</f>
        <v>Barbarossahalle Kaiserslautern</v>
      </c>
    </row>
    <row r="29" spans="1:6" x14ac:dyDescent="0.2">
      <c r="A29" s="33">
        <f>'DBB2025'!C29</f>
        <v>45970.5</v>
      </c>
      <c r="B29" s="34">
        <f>'DBB2025'!C29</f>
        <v>45970.5</v>
      </c>
      <c r="C29" s="35">
        <f>'DBB2025'!C29</f>
        <v>45970.5</v>
      </c>
      <c r="D29" s="35" t="str">
        <f>'DBB2025'!D29</f>
        <v>BBC Mehlingen</v>
      </c>
      <c r="E29" s="35" t="str">
        <f>'DBB2025'!E29</f>
        <v>TVK U14m</v>
      </c>
      <c r="F29" s="35" t="str">
        <f>'DBB2025'!F29</f>
        <v>IGS Halle Enkenbach-Alsenborn</v>
      </c>
    </row>
    <row r="30" spans="1:6" x14ac:dyDescent="0.2">
      <c r="A30" s="33">
        <f>'DBB2025'!C30</f>
        <v>45970.583333333336</v>
      </c>
      <c r="B30" s="34">
        <f>'DBB2025'!C30</f>
        <v>45970.583333333336</v>
      </c>
      <c r="C30" s="35">
        <f>'DBB2025'!C30</f>
        <v>45970.583333333336</v>
      </c>
      <c r="D30" s="35" t="str">
        <f>'DBB2025'!D30</f>
        <v>BBC Mehlingen</v>
      </c>
      <c r="E30" s="35" t="str">
        <f>'DBB2025'!E30</f>
        <v>TVK U16m</v>
      </c>
      <c r="F30" s="35" t="str">
        <f>'DBB2025'!F30</f>
        <v>IGS Halle Enkenbach-Alsenborn</v>
      </c>
    </row>
    <row r="31" spans="1:6" x14ac:dyDescent="0.2">
      <c r="A31" s="33">
        <f>'DBB2025'!C31</f>
        <v>45970.625</v>
      </c>
      <c r="B31" s="34">
        <f>'DBB2025'!C31</f>
        <v>45970.625</v>
      </c>
      <c r="C31" s="35">
        <f>'DBB2025'!C31</f>
        <v>45970.625</v>
      </c>
      <c r="D31" s="35" t="str">
        <f>'DBB2025'!D31</f>
        <v>1. FC Kaiserslautern 2</v>
      </c>
      <c r="E31" s="35" t="str">
        <f>'DBB2025'!E31</f>
        <v>TVK I</v>
      </c>
      <c r="F31" s="35" t="str">
        <f>'DBB2025'!F31</f>
        <v>Barbarossahalle Kaiserslautern</v>
      </c>
    </row>
    <row r="32" spans="1:6" x14ac:dyDescent="0.2">
      <c r="A32" s="33">
        <f>'DBB2025'!C32</f>
        <v>45970.708333333336</v>
      </c>
      <c r="B32" s="34">
        <f>'DBB2025'!C32</f>
        <v>45970.708333333336</v>
      </c>
      <c r="C32" s="35">
        <f>'DBB2025'!C32</f>
        <v>45970.708333333336</v>
      </c>
      <c r="D32" s="35" t="str">
        <f>'DBB2025'!D32</f>
        <v>SC Lerchenberg</v>
      </c>
      <c r="E32" s="35" t="str">
        <f>'DBB2025'!E32</f>
        <v>TVK Damen</v>
      </c>
      <c r="F32" s="35" t="str">
        <f>'DBB2025'!F32</f>
        <v>Carl-Zuckmayer-Schulzentrum Halle B</v>
      </c>
    </row>
    <row r="33" spans="1:6" x14ac:dyDescent="0.2">
      <c r="A33" s="33">
        <f>'DBB2025'!C33</f>
        <v>45970.75</v>
      </c>
      <c r="B33" s="34">
        <f>'DBB2025'!C33</f>
        <v>45970.75</v>
      </c>
      <c r="C33" s="35">
        <f>'DBB2025'!C33</f>
        <v>45970.75</v>
      </c>
      <c r="D33" s="35" t="str">
        <f>'DBB2025'!D33</f>
        <v>BBC Mehlingen</v>
      </c>
      <c r="E33" s="35" t="str">
        <f>'DBB2025'!E33</f>
        <v>TVK II</v>
      </c>
      <c r="F33" s="35" t="str">
        <f>'DBB2025'!F33</f>
        <v>IGS Halle Enkenbach-Alsenborn</v>
      </c>
    </row>
    <row r="34" spans="1:6" x14ac:dyDescent="0.2">
      <c r="A34" s="33">
        <f>'DBB2025'!C34</f>
        <v>45976.583333333336</v>
      </c>
      <c r="B34" s="34">
        <f>'DBB2025'!C34</f>
        <v>45976.583333333336</v>
      </c>
      <c r="C34" s="35">
        <f>'DBB2025'!C34</f>
        <v>45976.583333333336</v>
      </c>
      <c r="D34" s="35" t="str">
        <f>'DBB2025'!D34</f>
        <v>TVK U14m</v>
      </c>
      <c r="E34" s="35" t="str">
        <f>'DBB2025'!E34</f>
        <v>1. FC Kaiserslautern 2</v>
      </c>
      <c r="F34" s="35" t="str">
        <f>'DBB2025'!F34</f>
        <v>Regionale Schule</v>
      </c>
    </row>
    <row r="35" spans="1:6" x14ac:dyDescent="0.2">
      <c r="A35" s="33">
        <f>'DBB2025'!C35</f>
        <v>45976.666666666664</v>
      </c>
      <c r="B35" s="34">
        <f>'DBB2025'!C35</f>
        <v>45976.666666666664</v>
      </c>
      <c r="C35" s="35">
        <f>'DBB2025'!C35</f>
        <v>45976.666666666664</v>
      </c>
      <c r="D35" s="35" t="str">
        <f>'DBB2025'!D35</f>
        <v>TVK U16m</v>
      </c>
      <c r="E35" s="35" t="str">
        <f>'DBB2025'!E35</f>
        <v>1. FC Kaiserslautern 1</v>
      </c>
      <c r="F35" s="35" t="str">
        <f>'DBB2025'!F35</f>
        <v>Regionale Schule</v>
      </c>
    </row>
    <row r="36" spans="1:6" x14ac:dyDescent="0.2">
      <c r="A36" s="33">
        <f>'DBB2025'!C36</f>
        <v>45976.75</v>
      </c>
      <c r="B36" s="34">
        <f>'DBB2025'!C36</f>
        <v>45976.75</v>
      </c>
      <c r="C36" s="35">
        <f>'DBB2025'!C36</f>
        <v>45976.75</v>
      </c>
      <c r="D36" s="35" t="str">
        <f>'DBB2025'!D36</f>
        <v>TVK I</v>
      </c>
      <c r="E36" s="35" t="str">
        <f>'DBB2025'!E36</f>
        <v>DJK Nieder-Olm</v>
      </c>
      <c r="F36" s="35" t="str">
        <f>'DBB2025'!F36</f>
        <v>Regionale Schule</v>
      </c>
    </row>
    <row r="37" spans="1:6" x14ac:dyDescent="0.2">
      <c r="A37" s="33">
        <f>'DBB2025'!C37</f>
        <v>45977.416666666664</v>
      </c>
      <c r="B37" s="34">
        <f>'DBB2025'!C37</f>
        <v>45977.416666666664</v>
      </c>
      <c r="C37" s="35">
        <f>'DBB2025'!C37</f>
        <v>45977.416666666664</v>
      </c>
      <c r="D37" s="35" t="str">
        <f>'DBB2025'!D37</f>
        <v>TVK U12mix1</v>
      </c>
      <c r="E37" s="35" t="str">
        <f>'DBB2025'!E37</f>
        <v>SG Towers Speyer/Schifferstadt 1</v>
      </c>
      <c r="F37" s="35" t="str">
        <f>'DBB2025'!F37</f>
        <v>Regionale Schule</v>
      </c>
    </row>
    <row r="38" spans="1:6" x14ac:dyDescent="0.2">
      <c r="A38" s="33">
        <f>'DBB2025'!C38</f>
        <v>45977.5</v>
      </c>
      <c r="B38" s="34">
        <f>'DBB2025'!C38</f>
        <v>45977.5</v>
      </c>
      <c r="C38" s="35">
        <f>'DBB2025'!C38</f>
        <v>45977.5</v>
      </c>
      <c r="D38" s="35" t="str">
        <f>'DBB2025'!D38</f>
        <v>TVK U12mix2</v>
      </c>
      <c r="E38" s="35" t="str">
        <f>'DBB2025'!E38</f>
        <v>SG Towers Speyer/Schifferstadt 2</v>
      </c>
      <c r="F38" s="35" t="str">
        <f>'DBB2025'!F38</f>
        <v>Regionale Schule</v>
      </c>
    </row>
    <row r="39" spans="1:6" x14ac:dyDescent="0.2">
      <c r="A39" s="33">
        <f>'DBB2025'!C39</f>
        <v>45977.583333333336</v>
      </c>
      <c r="B39" s="34">
        <f>'DBB2025'!C39</f>
        <v>45977.583333333336</v>
      </c>
      <c r="C39" s="35">
        <f>'DBB2025'!C39</f>
        <v>45977.583333333336</v>
      </c>
      <c r="D39" s="35" t="str">
        <f>'DBB2025'!D39</f>
        <v>TVK U14w</v>
      </c>
      <c r="E39" s="35" t="str">
        <f>'DBB2025'!E39</f>
        <v>SG Towers Speyer/Schifferstadt</v>
      </c>
      <c r="F39" s="35" t="str">
        <f>'DBB2025'!F39</f>
        <v>Regionale Schule</v>
      </c>
    </row>
    <row r="40" spans="1:6" x14ac:dyDescent="0.2">
      <c r="A40" s="33">
        <f>'DBB2025'!C40</f>
        <v>45983.458333333336</v>
      </c>
      <c r="B40" s="34">
        <f>'DBB2025'!C40</f>
        <v>45983.458333333336</v>
      </c>
      <c r="C40" s="35">
        <f>'DBB2025'!C40</f>
        <v>45983.458333333336</v>
      </c>
      <c r="D40" s="35" t="str">
        <f>'DBB2025'!D40</f>
        <v>SG TV Dürkheim-BB-Int. Speyer 1</v>
      </c>
      <c r="E40" s="35" t="str">
        <f>'DBB2025'!E40</f>
        <v>TVK U12mix1</v>
      </c>
      <c r="F40" s="35" t="str">
        <f>'DBB2025'!F40</f>
        <v>Siedlungsschule (hinter PSD Bank Halle)</v>
      </c>
    </row>
    <row r="41" spans="1:6" x14ac:dyDescent="0.2">
      <c r="A41" s="33">
        <f>'DBB2025'!C41</f>
        <v>45983.583333333336</v>
      </c>
      <c r="B41" s="34">
        <f>'DBB2025'!C41</f>
        <v>45983.583333333336</v>
      </c>
      <c r="C41" s="35">
        <f>'DBB2025'!C41</f>
        <v>45983.583333333336</v>
      </c>
      <c r="D41" s="35" t="str">
        <f>'DBB2025'!D41</f>
        <v>SG Ludwigshafen/Frankenthal</v>
      </c>
      <c r="E41" s="35" t="str">
        <f>'DBB2025'!E41</f>
        <v>TVK U14m</v>
      </c>
      <c r="F41" s="35" t="str">
        <f>'DBB2025'!F41</f>
        <v>Theodor-Heuss-Gymnasium</v>
      </c>
    </row>
    <row r="42" spans="1:6" x14ac:dyDescent="0.2">
      <c r="A42" s="33" t="e">
        <f>'DBB2025'!#REF!</f>
        <v>#REF!</v>
      </c>
      <c r="B42" s="34" t="e">
        <f>'DBB2025'!#REF!</f>
        <v>#REF!</v>
      </c>
      <c r="C42" s="35" t="e">
        <f>'DBB2025'!#REF!</f>
        <v>#REF!</v>
      </c>
      <c r="D42" s="35" t="e">
        <f>'DBB2025'!#REF!</f>
        <v>#REF!</v>
      </c>
      <c r="E42" s="35" t="e">
        <f>'DBB2025'!#REF!</f>
        <v>#REF!</v>
      </c>
      <c r="F42" s="35" t="e">
        <f>'DBB2025'!#REF!</f>
        <v>#REF!</v>
      </c>
    </row>
    <row r="43" spans="1:6" x14ac:dyDescent="0.2">
      <c r="A43" s="33">
        <f>'DBB2025'!C42</f>
        <v>45984.458333333336</v>
      </c>
      <c r="B43" s="34">
        <f>'DBB2025'!C42</f>
        <v>45984.458333333336</v>
      </c>
      <c r="C43" s="35">
        <f>'DBB2025'!C42</f>
        <v>45984.458333333336</v>
      </c>
      <c r="D43" s="35" t="str">
        <f>'DBB2025'!D42</f>
        <v>SG TV Dürkheim-BB-Int. Speyer 2</v>
      </c>
      <c r="E43" s="35" t="str">
        <f>'DBB2025'!E42</f>
        <v>TVK U12mix2</v>
      </c>
      <c r="F43" s="35" t="str">
        <f>'DBB2025'!F42</f>
        <v>TVD - Halle</v>
      </c>
    </row>
    <row r="44" spans="1:6" x14ac:dyDescent="0.2">
      <c r="A44" s="33">
        <f>'DBB2025'!C43</f>
        <v>45984.666666666664</v>
      </c>
      <c r="B44" s="34">
        <f>'DBB2025'!C43</f>
        <v>45984.666666666664</v>
      </c>
      <c r="C44" s="35">
        <f>'DBB2025'!C43</f>
        <v>45984.666666666664</v>
      </c>
      <c r="D44" s="35" t="str">
        <f>'DBB2025'!D43</f>
        <v>SG Ludwigshafen/Frankenthal 2</v>
      </c>
      <c r="E44" s="35" t="str">
        <f>'DBB2025'!E43</f>
        <v>TVK II</v>
      </c>
      <c r="F44" s="35" t="str">
        <f>'DBB2025'!F43</f>
        <v>Robert Schuman IGS Frankenthal</v>
      </c>
    </row>
    <row r="45" spans="1:6" x14ac:dyDescent="0.2">
      <c r="A45" s="33">
        <f>'DBB2025'!C44</f>
        <v>45984.75</v>
      </c>
      <c r="B45" s="34">
        <f>'DBB2025'!C44</f>
        <v>45984.75</v>
      </c>
      <c r="C45" s="35">
        <f>'DBB2025'!C44</f>
        <v>45984.75</v>
      </c>
      <c r="D45" s="35" t="str">
        <f>'DBB2025'!D44</f>
        <v>SG Ludwigshafen / Frankenthal</v>
      </c>
      <c r="E45" s="35" t="str">
        <f>'DBB2025'!E44</f>
        <v>TVK I</v>
      </c>
      <c r="F45" s="35" t="str">
        <f>'DBB2025'!F44</f>
        <v>Robert Schuman IGS Frankenthal</v>
      </c>
    </row>
    <row r="46" spans="1:6" x14ac:dyDescent="0.2">
      <c r="A46" s="33">
        <f>'DBB2025'!C45</f>
        <v>45990.5</v>
      </c>
      <c r="B46" s="34">
        <f>'DBB2025'!C45</f>
        <v>45990.5</v>
      </c>
      <c r="C46" s="35">
        <f>'DBB2025'!C45</f>
        <v>45990.5</v>
      </c>
      <c r="D46" s="35" t="str">
        <f>'DBB2025'!D45</f>
        <v>TVK U16m</v>
      </c>
      <c r="E46" s="35" t="str">
        <f>'DBB2025'!E45</f>
        <v>TSG Maxdorf</v>
      </c>
      <c r="F46" s="35" t="str">
        <f>'DBB2025'!F45</f>
        <v>Regionale Schule</v>
      </c>
    </row>
    <row r="47" spans="1:6" x14ac:dyDescent="0.2">
      <c r="A47" s="33">
        <f>'DBB2025'!C46</f>
        <v>45990.583333333336</v>
      </c>
      <c r="B47" s="34">
        <f>'DBB2025'!C46</f>
        <v>45990.583333333336</v>
      </c>
      <c r="C47" s="35">
        <f>'DBB2025'!C46</f>
        <v>45990.583333333336</v>
      </c>
      <c r="D47" s="35" t="str">
        <f>'DBB2025'!D46</f>
        <v>TVK U18m</v>
      </c>
      <c r="E47" s="35" t="str">
        <f>'DBB2025'!E46</f>
        <v>Kaiserslautern Thunderbolts e.V. 2</v>
      </c>
      <c r="F47" s="35" t="str">
        <f>'DBB2025'!F46</f>
        <v>Regionale Schule</v>
      </c>
    </row>
    <row r="48" spans="1:6" x14ac:dyDescent="0.2">
      <c r="A48" s="33">
        <f>'DBB2025'!C47</f>
        <v>45990.666666666664</v>
      </c>
      <c r="B48" s="34">
        <f>'DBB2025'!C47</f>
        <v>45990.666666666664</v>
      </c>
      <c r="C48" s="35">
        <f>'DBB2025'!C47</f>
        <v>45990.666666666664</v>
      </c>
      <c r="D48" s="35" t="str">
        <f>'DBB2025'!D47</f>
        <v>TVK II</v>
      </c>
      <c r="E48" s="35" t="str">
        <f>'DBB2025'!E47</f>
        <v>Kaiserslautern Thunderbolts</v>
      </c>
      <c r="F48" s="35" t="str">
        <f>'DBB2025'!F47</f>
        <v>Regionale Schule</v>
      </c>
    </row>
    <row r="49" spans="1:6" x14ac:dyDescent="0.2">
      <c r="A49" s="33">
        <f>'DBB2025'!C48</f>
        <v>45990.75</v>
      </c>
      <c r="B49" s="34">
        <f>'DBB2025'!C48</f>
        <v>45990.75</v>
      </c>
      <c r="C49" s="35">
        <f>'DBB2025'!C48</f>
        <v>45990.75</v>
      </c>
      <c r="D49" s="35" t="str">
        <f>'DBB2025'!D48</f>
        <v>TVK Damen</v>
      </c>
      <c r="E49" s="35" t="str">
        <f>'DBB2025'!E48</f>
        <v>TV Clausen</v>
      </c>
      <c r="F49" s="35" t="str">
        <f>'DBB2025'!F48</f>
        <v>Regionale Schule</v>
      </c>
    </row>
    <row r="50" spans="1:6" x14ac:dyDescent="0.2">
      <c r="A50" s="33">
        <f>'DBB2025'!C49</f>
        <v>45990.833333333336</v>
      </c>
      <c r="B50" s="34">
        <f>'DBB2025'!C49</f>
        <v>45990.833333333336</v>
      </c>
      <c r="C50" s="35">
        <f>'DBB2025'!C49</f>
        <v>45990.833333333336</v>
      </c>
      <c r="D50" s="35" t="str">
        <f>'DBB2025'!D49</f>
        <v>TVK I</v>
      </c>
      <c r="E50" s="35" t="str">
        <f>'DBB2025'!E49</f>
        <v>TSG Heidesheim 2</v>
      </c>
      <c r="F50" s="35" t="str">
        <f>'DBB2025'!F49</f>
        <v>Regionale Schule</v>
      </c>
    </row>
    <row r="51" spans="1:6" x14ac:dyDescent="0.2">
      <c r="A51" s="33" t="e">
        <f>'DBB2025'!#REF!</f>
        <v>#REF!</v>
      </c>
      <c r="B51" s="34" t="e">
        <f>'DBB2025'!#REF!</f>
        <v>#REF!</v>
      </c>
      <c r="C51" s="35" t="e">
        <f>'DBB2025'!#REF!</f>
        <v>#REF!</v>
      </c>
      <c r="D51" s="35" t="e">
        <f>'DBB2025'!#REF!</f>
        <v>#REF!</v>
      </c>
      <c r="E51" s="35" t="e">
        <f>'DBB2025'!#REF!</f>
        <v>#REF!</v>
      </c>
      <c r="F51" s="35" t="e">
        <f>'DBB2025'!#REF!</f>
        <v>#REF!</v>
      </c>
    </row>
    <row r="52" spans="1:6" x14ac:dyDescent="0.2">
      <c r="A52" s="33">
        <f>'DBB2025'!C50</f>
        <v>45991.5</v>
      </c>
      <c r="B52" s="34">
        <f>'DBB2025'!C50</f>
        <v>45991.5</v>
      </c>
      <c r="C52" s="35">
        <f>'DBB2025'!C50</f>
        <v>45991.5</v>
      </c>
      <c r="D52" s="35" t="str">
        <f>'DBB2025'!D50</f>
        <v>TVK U12mix2</v>
      </c>
      <c r="E52" s="35" t="str">
        <f>'DBB2025'!E50</f>
        <v>TSG Maxdorf 2</v>
      </c>
      <c r="F52" s="35" t="str">
        <f>'DBB2025'!F50</f>
        <v>Regionale Schule</v>
      </c>
    </row>
    <row r="53" spans="1:6" x14ac:dyDescent="0.2">
      <c r="A53" s="33">
        <f>'DBB2025'!C51</f>
        <v>45991.583333333336</v>
      </c>
      <c r="B53" s="34">
        <f>'DBB2025'!C51</f>
        <v>45991.583333333336</v>
      </c>
      <c r="C53" s="35">
        <f>'DBB2025'!C51</f>
        <v>45991.583333333336</v>
      </c>
      <c r="D53" s="35" t="str">
        <f>'DBB2025'!D51</f>
        <v>TVK U14w</v>
      </c>
      <c r="E53" s="35" t="str">
        <f>'DBB2025'!E51</f>
        <v>TSG Maxdorf</v>
      </c>
      <c r="F53" s="35" t="str">
        <f>'DBB2025'!F51</f>
        <v>Regionale Schule</v>
      </c>
    </row>
    <row r="54" spans="1:6" x14ac:dyDescent="0.2">
      <c r="A54" s="33">
        <f>'DBB2025'!C52</f>
        <v>45991.666666666664</v>
      </c>
      <c r="B54" s="34">
        <f>'DBB2025'!C52</f>
        <v>45991.666666666664</v>
      </c>
      <c r="C54" s="35">
        <f>'DBB2025'!C52</f>
        <v>45991.666666666664</v>
      </c>
      <c r="D54" s="35" t="str">
        <f>'DBB2025'!D52</f>
        <v>TVK U14m</v>
      </c>
      <c r="E54" s="35" t="str">
        <f>'DBB2025'!E52</f>
        <v>TSG Maxdorf</v>
      </c>
      <c r="F54" s="35" t="str">
        <f>'DBB2025'!F52</f>
        <v>Regionale Schule</v>
      </c>
    </row>
    <row r="55" spans="1:6" x14ac:dyDescent="0.2">
      <c r="A55" s="33">
        <f>'DBB2025'!C53</f>
        <v>45997.5</v>
      </c>
      <c r="B55" s="34">
        <f>'DBB2025'!C53</f>
        <v>45997.5</v>
      </c>
      <c r="C55" s="35">
        <f>'DBB2025'!C53</f>
        <v>45997.5</v>
      </c>
      <c r="D55" s="35" t="str">
        <f>'DBB2025'!D53</f>
        <v>TVK Damen</v>
      </c>
      <c r="E55" s="35" t="str">
        <f>'DBB2025'!E53</f>
        <v>SG TSG Deidesheim/NW-Haardt</v>
      </c>
      <c r="F55" s="35" t="str">
        <f>'DBB2025'!F53</f>
        <v>Regionale Schule</v>
      </c>
    </row>
    <row r="56" spans="1:6" x14ac:dyDescent="0.2">
      <c r="A56" s="33">
        <f>'DBB2025'!C54</f>
        <v>45997.583333333336</v>
      </c>
      <c r="B56" s="34">
        <f>'DBB2025'!C54</f>
        <v>45997.583333333336</v>
      </c>
      <c r="C56" s="35">
        <f>'DBB2025'!C54</f>
        <v>45997.583333333336</v>
      </c>
      <c r="D56" s="35" t="str">
        <f>'DBB2025'!D54</f>
        <v>TVK U18m</v>
      </c>
      <c r="E56" s="35" t="str">
        <f>'DBB2025'!E54</f>
        <v>VT Zweibrücken</v>
      </c>
      <c r="F56" s="35" t="str">
        <f>'DBB2025'!F54</f>
        <v>Regionale Schule</v>
      </c>
    </row>
    <row r="57" spans="1:6" x14ac:dyDescent="0.2">
      <c r="A57" s="33">
        <f>'DBB2025'!C55</f>
        <v>45997.666666666664</v>
      </c>
      <c r="B57" s="34">
        <f>'DBB2025'!C55</f>
        <v>45997.666666666664</v>
      </c>
      <c r="C57" s="35">
        <f>'DBB2025'!C55</f>
        <v>45997.666666666664</v>
      </c>
      <c r="D57" s="35" t="str">
        <f>'DBB2025'!D55</f>
        <v>TVK II</v>
      </c>
      <c r="E57" s="35" t="str">
        <f>'DBB2025'!E55</f>
        <v>VT Zweibrücken 2</v>
      </c>
      <c r="F57" s="35" t="str">
        <f>'DBB2025'!F55</f>
        <v>Regionale Schule</v>
      </c>
    </row>
    <row r="58" spans="1:6" x14ac:dyDescent="0.2">
      <c r="A58" s="33">
        <f>'DBB2025'!C56</f>
        <v>45997.75</v>
      </c>
      <c r="B58" s="34">
        <f>'DBB2025'!C56</f>
        <v>45997.75</v>
      </c>
      <c r="C58" s="35">
        <f>'DBB2025'!C56</f>
        <v>45997.75</v>
      </c>
      <c r="D58" s="35" t="str">
        <f>'DBB2025'!D56</f>
        <v>TVK I</v>
      </c>
      <c r="E58" s="35" t="str">
        <f>'DBB2025'!E56</f>
        <v>SC Lerchenberg</v>
      </c>
      <c r="F58" s="35" t="str">
        <f>'DBB2025'!F56</f>
        <v>Regionale Schule</v>
      </c>
    </row>
    <row r="59" spans="1:6" x14ac:dyDescent="0.2">
      <c r="A59" s="33">
        <f>'DBB2025'!C57</f>
        <v>45998.416666666664</v>
      </c>
      <c r="B59" s="34">
        <f>'DBB2025'!C57</f>
        <v>45998.416666666664</v>
      </c>
      <c r="C59" s="35">
        <f>'DBB2025'!C57</f>
        <v>45998.416666666664</v>
      </c>
      <c r="D59" s="35" t="str">
        <f>'DBB2025'!D57</f>
        <v>TVK U12mix2</v>
      </c>
      <c r="E59" s="35" t="str">
        <f>'DBB2025'!E57</f>
        <v>BBV Landau</v>
      </c>
      <c r="F59" s="35" t="str">
        <f>'DBB2025'!F57</f>
        <v>Regionale Schule</v>
      </c>
    </row>
    <row r="60" spans="1:6" x14ac:dyDescent="0.2">
      <c r="A60" s="33">
        <f>'DBB2025'!C58</f>
        <v>45998.5</v>
      </c>
      <c r="B60" s="34">
        <f>'DBB2025'!C58</f>
        <v>45998.5</v>
      </c>
      <c r="C60" s="35">
        <f>'DBB2025'!C58</f>
        <v>45998.5</v>
      </c>
      <c r="D60" s="35" t="str">
        <f>'DBB2025'!D58</f>
        <v>TVK U14w</v>
      </c>
      <c r="E60" s="35" t="str">
        <f>'DBB2025'!E58</f>
        <v>BBV Landau</v>
      </c>
      <c r="F60" s="35" t="str">
        <f>'DBB2025'!F58</f>
        <v>Regionale Schule</v>
      </c>
    </row>
    <row r="61" spans="1:6" x14ac:dyDescent="0.2">
      <c r="A61" s="33">
        <f>'DBB2025'!C59</f>
        <v>45998.583333333336</v>
      </c>
      <c r="B61" s="34">
        <f>'DBB2025'!C59</f>
        <v>45998.583333333336</v>
      </c>
      <c r="C61" s="35">
        <f>'DBB2025'!C59</f>
        <v>45998.583333333336</v>
      </c>
      <c r="D61" s="35" t="str">
        <f>'DBB2025'!D59</f>
        <v>TVK U14m</v>
      </c>
      <c r="E61" s="35" t="str">
        <f>'DBB2025'!E59</f>
        <v>VT Zweibrücken</v>
      </c>
      <c r="F61" s="35" t="str">
        <f>'DBB2025'!F59</f>
        <v>Regionale Schule</v>
      </c>
    </row>
    <row r="62" spans="1:6" x14ac:dyDescent="0.2">
      <c r="A62" s="33">
        <f>'DBB2025'!C60</f>
        <v>45998.666666666664</v>
      </c>
      <c r="B62" s="34">
        <f>'DBB2025'!C60</f>
        <v>45998.666666666664</v>
      </c>
      <c r="C62" s="35">
        <f>'DBB2025'!C60</f>
        <v>45998.666666666664</v>
      </c>
      <c r="D62" s="35" t="str">
        <f>'DBB2025'!D60</f>
        <v>TVK U16m</v>
      </c>
      <c r="E62" s="35" t="str">
        <f>'DBB2025'!E60</f>
        <v>VT Zweibrücken</v>
      </c>
      <c r="F62" s="35" t="str">
        <f>'DBB2025'!F60</f>
        <v>Regionale Schule</v>
      </c>
    </row>
    <row r="63" spans="1:6" x14ac:dyDescent="0.2">
      <c r="A63" s="33">
        <f>'DBB2025'!C61</f>
        <v>46039.583333333336</v>
      </c>
      <c r="B63" s="34">
        <f>'DBB2025'!C61</f>
        <v>46039.583333333336</v>
      </c>
      <c r="C63" s="35">
        <f>'DBB2025'!C61</f>
        <v>46039.583333333336</v>
      </c>
      <c r="D63" s="35" t="str">
        <f>'DBB2025'!D61</f>
        <v>TV Bad Bergzabern</v>
      </c>
      <c r="E63" s="35" t="str">
        <f>'DBB2025'!E61</f>
        <v>TVK U12mix2</v>
      </c>
      <c r="F63" s="35" t="str">
        <f>'DBB2025'!F61</f>
        <v>Verbandsgemeindehalle</v>
      </c>
    </row>
    <row r="64" spans="1:6" x14ac:dyDescent="0.2">
      <c r="A64" s="33">
        <f>'DBB2025'!C62</f>
        <v>46040.541666666664</v>
      </c>
      <c r="B64" s="34">
        <f>'DBB2025'!C62</f>
        <v>46040.541666666664</v>
      </c>
      <c r="C64" s="35">
        <f>'DBB2025'!C62</f>
        <v>46040.541666666664</v>
      </c>
      <c r="D64" s="35" t="str">
        <f>'DBB2025'!D62</f>
        <v>SG Towers Speyer/Schifferstadt 2</v>
      </c>
      <c r="E64" s="35" t="str">
        <f>'DBB2025'!E62</f>
        <v>TVK II</v>
      </c>
      <c r="F64" s="35" t="str">
        <f>'DBB2025'!F62</f>
        <v>Friedrich-Magn.-Schwerd Gym.</v>
      </c>
    </row>
    <row r="65" spans="1:6" x14ac:dyDescent="0.2">
      <c r="A65" s="33">
        <f>'DBB2025'!C63</f>
        <v>46040.75</v>
      </c>
      <c r="B65" s="34">
        <f>'DBB2025'!C63</f>
        <v>46040.75</v>
      </c>
      <c r="C65" s="35">
        <f>'DBB2025'!C63</f>
        <v>46040.75</v>
      </c>
      <c r="D65" s="35" t="str">
        <f>'DBB2025'!D63</f>
        <v>SG Towers Speyer/Schifferstadt</v>
      </c>
      <c r="E65" s="35" t="str">
        <f>'DBB2025'!E63</f>
        <v>TVK I</v>
      </c>
      <c r="F65" s="35" t="str">
        <f>'DBB2025'!F63</f>
        <v>Friedrich-Magn.-Schwerd Gym.</v>
      </c>
    </row>
    <row r="66" spans="1:6" x14ac:dyDescent="0.2">
      <c r="A66" s="33">
        <f>'DBB2025'!C64</f>
        <v>46040.75</v>
      </c>
      <c r="B66" s="34">
        <f>'DBB2025'!C64</f>
        <v>46040.75</v>
      </c>
      <c r="C66" s="35">
        <f>'DBB2025'!C64</f>
        <v>46040.75</v>
      </c>
      <c r="D66" s="35" t="str">
        <f>'DBB2025'!D64</f>
        <v>TG 1846 Worms</v>
      </c>
      <c r="E66" s="35" t="str">
        <f>'DBB2025'!E64</f>
        <v>TVK Damen</v>
      </c>
      <c r="F66" s="35" t="str">
        <f>'DBB2025'!F64</f>
        <v>Nibelungenschule</v>
      </c>
    </row>
    <row r="67" spans="1:6" x14ac:dyDescent="0.2">
      <c r="A67" s="33">
        <f>'DBB2025'!C65</f>
        <v>46046</v>
      </c>
      <c r="B67" s="34">
        <f>'DBB2025'!C65</f>
        <v>46046</v>
      </c>
      <c r="C67" s="35">
        <f>'DBB2025'!C65</f>
        <v>46046</v>
      </c>
      <c r="D67" s="35" t="str">
        <f>'DBB2025'!D65</f>
        <v>TVK U14w</v>
      </c>
      <c r="E67" s="35" t="str">
        <f>'DBB2025'!E65</f>
        <v>Kaiserslautern Thunderbolts e.V.</v>
      </c>
      <c r="F67" s="35" t="str">
        <f>'DBB2025'!F65</f>
        <v>Regionale Schule</v>
      </c>
    </row>
    <row r="68" spans="1:6" x14ac:dyDescent="0.2">
      <c r="A68" s="33">
        <f>'DBB2025'!C66</f>
        <v>46046.5</v>
      </c>
      <c r="B68" s="34">
        <f>'DBB2025'!C66</f>
        <v>46046.5</v>
      </c>
      <c r="C68" s="35">
        <f>'DBB2025'!C66</f>
        <v>46046.5</v>
      </c>
      <c r="D68" s="35" t="str">
        <f>'DBB2025'!D66</f>
        <v>TVK U16m</v>
      </c>
      <c r="E68" s="35" t="str">
        <f>'DBB2025'!E66</f>
        <v>Kaiserslautern Thunderbolts e.V. 2</v>
      </c>
      <c r="F68" s="35" t="str">
        <f>'DBB2025'!F66</f>
        <v>Regionale Schule</v>
      </c>
    </row>
    <row r="69" spans="1:6" x14ac:dyDescent="0.2">
      <c r="A69" s="33">
        <f>'DBB2025'!C67</f>
        <v>46046.583333333336</v>
      </c>
      <c r="B69" s="34">
        <f>'DBB2025'!C67</f>
        <v>46046.583333333336</v>
      </c>
      <c r="C69" s="35">
        <f>'DBB2025'!C67</f>
        <v>46046.583333333336</v>
      </c>
      <c r="D69" s="35" t="str">
        <f>'DBB2025'!D67</f>
        <v>TVK U18m</v>
      </c>
      <c r="E69" s="35" t="str">
        <f>'DBB2025'!E67</f>
        <v>TSG Maxdorf</v>
      </c>
      <c r="F69" s="35" t="str">
        <f>'DBB2025'!F67</f>
        <v>Regionale Schule</v>
      </c>
    </row>
    <row r="70" spans="1:6" x14ac:dyDescent="0.2">
      <c r="A70" s="33">
        <f>'DBB2025'!C68</f>
        <v>46046.666666666664</v>
      </c>
      <c r="B70" s="34">
        <f>'DBB2025'!C68</f>
        <v>46046.666666666664</v>
      </c>
      <c r="C70" s="35">
        <f>'DBB2025'!C68</f>
        <v>46046.666666666664</v>
      </c>
      <c r="D70" s="35" t="str">
        <f>'DBB2025'!D68</f>
        <v>TVK II</v>
      </c>
      <c r="E70" s="35" t="str">
        <f>'DBB2025'!E68</f>
        <v>TSG Maxdorf</v>
      </c>
      <c r="F70" s="35" t="str">
        <f>'DBB2025'!F68</f>
        <v>Regionale Schule</v>
      </c>
    </row>
    <row r="71" spans="1:6" x14ac:dyDescent="0.2">
      <c r="A71" s="33">
        <f>'DBB2025'!C69</f>
        <v>46046.833333333336</v>
      </c>
      <c r="B71" s="34">
        <f>'DBB2025'!C69</f>
        <v>46046.833333333336</v>
      </c>
      <c r="C71" s="35">
        <f>'DBB2025'!C69</f>
        <v>46046.833333333336</v>
      </c>
      <c r="D71" s="35" t="str">
        <f>'DBB2025'!D69</f>
        <v>TVK I</v>
      </c>
      <c r="E71" s="35" t="str">
        <f>'DBB2025'!E69</f>
        <v>ASC Theresianum Mainz 2</v>
      </c>
      <c r="F71" s="35" t="str">
        <f>'DBB2025'!F69</f>
        <v>Regionale Schule</v>
      </c>
    </row>
    <row r="72" spans="1:6" x14ac:dyDescent="0.2">
      <c r="A72" s="33">
        <f>'DBB2025'!C70</f>
        <v>46047.416666666664</v>
      </c>
      <c r="B72" s="34">
        <f>'DBB2025'!C70</f>
        <v>46047.416666666664</v>
      </c>
      <c r="C72" s="35">
        <f>'DBB2025'!C70</f>
        <v>46047.416666666664</v>
      </c>
      <c r="D72" s="35" t="str">
        <f>'DBB2025'!D70</f>
        <v>TVK U12mix1</v>
      </c>
      <c r="E72" s="35" t="str">
        <f>'DBB2025'!E70</f>
        <v>Kaiserslautern Thunderbolts e.V. 1</v>
      </c>
      <c r="F72" s="35" t="str">
        <f>'DBB2025'!F70</f>
        <v>Regionale Schule</v>
      </c>
    </row>
    <row r="73" spans="1:6" x14ac:dyDescent="0.2">
      <c r="A73" s="33">
        <f>'DBB2025'!C71</f>
        <v>46047.5</v>
      </c>
      <c r="B73" s="34">
        <f>'DBB2025'!C71</f>
        <v>46047.5</v>
      </c>
      <c r="C73" s="35">
        <f>'DBB2025'!C71</f>
        <v>46047.5</v>
      </c>
      <c r="D73" s="35" t="str">
        <f>'DBB2025'!D71</f>
        <v>TVK U12mix2</v>
      </c>
      <c r="E73" s="35" t="str">
        <f>'DBB2025'!E71</f>
        <v>Kaiserslautern Thunderbolts e.V. 2</v>
      </c>
      <c r="F73" s="35" t="str">
        <f>'DBB2025'!F71</f>
        <v>Regionale Schule</v>
      </c>
    </row>
    <row r="74" spans="1:6" x14ac:dyDescent="0.2">
      <c r="A74" s="33">
        <f>'DBB2025'!C72</f>
        <v>46047.666666666664</v>
      </c>
      <c r="B74" s="34">
        <f>'DBB2025'!C72</f>
        <v>46047.666666666664</v>
      </c>
      <c r="C74" s="35">
        <f>'DBB2025'!C72</f>
        <v>46047.666666666664</v>
      </c>
      <c r="D74" s="35" t="str">
        <f>'DBB2025'!D72</f>
        <v>TVK U14m</v>
      </c>
      <c r="E74" s="35" t="str">
        <f>'DBB2025'!E72</f>
        <v>Kaiserslautern Thunderbolts e.V. 1</v>
      </c>
      <c r="F74" s="35" t="str">
        <f>'DBB2025'!F72</f>
        <v>Regionale Schule</v>
      </c>
    </row>
    <row r="75" spans="1:6" x14ac:dyDescent="0.2">
      <c r="A75" s="33">
        <f>'DBB2025'!C73</f>
        <v>46054.625</v>
      </c>
      <c r="B75" s="34">
        <f>'DBB2025'!C73</f>
        <v>46054.625</v>
      </c>
      <c r="C75" s="35">
        <f>'DBB2025'!C73</f>
        <v>46054.625</v>
      </c>
      <c r="D75" s="35" t="str">
        <f>'DBB2025'!D73</f>
        <v>SG TSG Deidesheim/NW-Haardt</v>
      </c>
      <c r="E75" s="35" t="str">
        <f>'DBB2025'!E73</f>
        <v>TVK Damen</v>
      </c>
      <c r="F75" s="35" t="str">
        <f>'DBB2025'!F73</f>
        <v>Kurfürst-Ruprecht-Gymnasium</v>
      </c>
    </row>
    <row r="76" spans="1:6" x14ac:dyDescent="0.2">
      <c r="A76" s="33">
        <f>'DBB2025'!C74</f>
        <v>46074.416666666664</v>
      </c>
      <c r="B76" s="34">
        <f>'DBB2025'!C74</f>
        <v>46074.416666666664</v>
      </c>
      <c r="C76" s="35">
        <f>'DBB2025'!C74</f>
        <v>46074.416666666664</v>
      </c>
      <c r="D76" s="35" t="str">
        <f>'DBB2025'!D74</f>
        <v>Eintracht Lambsheim e.V.</v>
      </c>
      <c r="E76" s="35" t="str">
        <f>'DBB2025'!E74</f>
        <v>TVK U12mix2</v>
      </c>
      <c r="F76" s="35" t="str">
        <f>'DBB2025'!F74</f>
        <v>Karl-Wendel-Schule</v>
      </c>
    </row>
    <row r="77" spans="1:6" x14ac:dyDescent="0.2">
      <c r="A77" s="33">
        <f>'DBB2025'!C75</f>
        <v>46074.666666666664</v>
      </c>
      <c r="B77" s="34">
        <f>'DBB2025'!C75</f>
        <v>46074.666666666664</v>
      </c>
      <c r="C77" s="35">
        <f>'DBB2025'!C75</f>
        <v>46074.666666666664</v>
      </c>
      <c r="D77" s="35" t="str">
        <f>'DBB2025'!D75</f>
        <v>TV 03 Ramstein</v>
      </c>
      <c r="E77" s="35" t="str">
        <f>'DBB2025'!E75</f>
        <v>TVK U14m</v>
      </c>
      <c r="F77" s="35" t="str">
        <f>'DBB2025'!F75</f>
        <v>Reichswaldhalle</v>
      </c>
    </row>
    <row r="78" spans="1:6" x14ac:dyDescent="0.2">
      <c r="A78" s="33">
        <f>'DBB2025'!C76</f>
        <v>46074.666666666664</v>
      </c>
      <c r="B78" s="34">
        <f>'DBB2025'!C76</f>
        <v>46074.666666666664</v>
      </c>
      <c r="C78" s="35">
        <f>'DBB2025'!C76</f>
        <v>46074.666666666664</v>
      </c>
      <c r="D78" s="35" t="str">
        <f>'DBB2025'!D76</f>
        <v>Eintracht Lambsheim e.V.</v>
      </c>
      <c r="E78" s="35" t="str">
        <f>'DBB2025'!E76</f>
        <v>TVK U18m</v>
      </c>
      <c r="F78" s="35" t="str">
        <f>'DBB2025'!F76</f>
        <v>Karl-Wendel-Schule</v>
      </c>
    </row>
    <row r="79" spans="1:6" x14ac:dyDescent="0.2">
      <c r="A79" s="33">
        <f>'DBB2025'!C77</f>
        <v>46074.75</v>
      </c>
      <c r="B79" s="34">
        <f>'DBB2025'!C77</f>
        <v>46074.75</v>
      </c>
      <c r="C79" s="35">
        <f>'DBB2025'!C77</f>
        <v>46074.75</v>
      </c>
      <c r="D79" s="35" t="str">
        <f>'DBB2025'!D77</f>
        <v>TV 03 Ramstein</v>
      </c>
      <c r="E79" s="35" t="str">
        <f>'DBB2025'!E77</f>
        <v>TVK I</v>
      </c>
      <c r="F79" s="35" t="str">
        <f>'DBB2025'!F77</f>
        <v>Reichswaldhalle</v>
      </c>
    </row>
    <row r="80" spans="1:6" x14ac:dyDescent="0.2">
      <c r="A80" s="33">
        <f>'DBB2025'!C78</f>
        <v>46075.541666666664</v>
      </c>
      <c r="B80" s="34">
        <f>'DBB2025'!C78</f>
        <v>46075.541666666664</v>
      </c>
      <c r="C80" s="35">
        <f>'DBB2025'!C78</f>
        <v>46075.541666666664</v>
      </c>
      <c r="D80" s="35" t="str">
        <f>'DBB2025'!D78</f>
        <v>BBC Fastbreakers Rockenhausen</v>
      </c>
      <c r="E80" s="35" t="str">
        <f>'DBB2025'!E78</f>
        <v>TVK U16m</v>
      </c>
      <c r="F80" s="35" t="str">
        <f>'DBB2025'!F78</f>
        <v>Donnersberghalle</v>
      </c>
    </row>
    <row r="81" spans="1:6" x14ac:dyDescent="0.2">
      <c r="A81" s="33">
        <f>'DBB2025'!C79</f>
        <v>46081.583333333336</v>
      </c>
      <c r="B81" s="34">
        <f>'DBB2025'!C79</f>
        <v>46081.583333333336</v>
      </c>
      <c r="C81" s="35">
        <f>'DBB2025'!C79</f>
        <v>46081.583333333336</v>
      </c>
      <c r="D81" s="35" t="str">
        <f>'DBB2025'!D79</f>
        <v>TVK U18m</v>
      </c>
      <c r="E81" s="35" t="str">
        <f>'DBB2025'!E79</f>
        <v>1. FC Kaiserslautern 1</v>
      </c>
      <c r="F81" s="35" t="str">
        <f>'DBB2025'!F79</f>
        <v>Regionale Schule</v>
      </c>
    </row>
    <row r="82" spans="1:6" x14ac:dyDescent="0.2">
      <c r="A82" s="33">
        <f>'DBB2025'!C80</f>
        <v>46081.666666666664</v>
      </c>
      <c r="B82" s="34">
        <f>'DBB2025'!C80</f>
        <v>46081.666666666664</v>
      </c>
      <c r="C82" s="35">
        <f>'DBB2025'!C80</f>
        <v>46081.666666666664</v>
      </c>
      <c r="D82" s="35" t="str">
        <f>'DBB2025'!D80</f>
        <v>TVK II</v>
      </c>
      <c r="E82" s="35" t="str">
        <f>'DBB2025'!E80</f>
        <v>BBC Mehlingen</v>
      </c>
      <c r="F82" s="35" t="str">
        <f>'DBB2025'!F80</f>
        <v>Regionale Schule</v>
      </c>
    </row>
    <row r="83" spans="1:6" x14ac:dyDescent="0.2">
      <c r="A83" s="33">
        <f>'DBB2025'!C81</f>
        <v>46081.75</v>
      </c>
      <c r="B83" s="34">
        <f>'DBB2025'!C81</f>
        <v>46081.75</v>
      </c>
      <c r="C83" s="35">
        <f>'DBB2025'!C81</f>
        <v>46081.75</v>
      </c>
      <c r="D83" s="35" t="str">
        <f>'DBB2025'!D81</f>
        <v>TVK Damen</v>
      </c>
      <c r="E83" s="35" t="str">
        <f>'DBB2025'!E81</f>
        <v>SC Lerchenberg</v>
      </c>
      <c r="F83" s="35" t="str">
        <f>'DBB2025'!F81</f>
        <v>Regionale Schule</v>
      </c>
    </row>
    <row r="84" spans="1:6" x14ac:dyDescent="0.2">
      <c r="A84" s="33">
        <f>'DBB2025'!C82</f>
        <v>46081.833333333336</v>
      </c>
      <c r="B84" s="34">
        <f>'DBB2025'!C82</f>
        <v>46081.833333333336</v>
      </c>
      <c r="C84" s="35">
        <f>'DBB2025'!C82</f>
        <v>46081.833333333336</v>
      </c>
      <c r="D84" s="35" t="str">
        <f>'DBB2025'!D82</f>
        <v>TVK I</v>
      </c>
      <c r="E84" s="35" t="str">
        <f>'DBB2025'!E82</f>
        <v>1. FC Kaiserslautern 2</v>
      </c>
      <c r="F84" s="35" t="str">
        <f>'DBB2025'!F82</f>
        <v>Regionale Schule</v>
      </c>
    </row>
    <row r="85" spans="1:6" x14ac:dyDescent="0.2">
      <c r="A85" s="33">
        <f>'DBB2025'!C83</f>
        <v>46082.416666666664</v>
      </c>
      <c r="B85" s="34">
        <f>'DBB2025'!C83</f>
        <v>46082.416666666664</v>
      </c>
      <c r="C85" s="35">
        <f>'DBB2025'!C83</f>
        <v>46082.416666666664</v>
      </c>
      <c r="D85" s="35" t="str">
        <f>'DBB2025'!D83</f>
        <v>TVK U12mix1</v>
      </c>
      <c r="E85" s="35" t="str">
        <f>'DBB2025'!E83</f>
        <v>1. FC Kaiserslautern</v>
      </c>
      <c r="F85" s="35" t="str">
        <f>'DBB2025'!F83</f>
        <v>Regionale Schule</v>
      </c>
    </row>
    <row r="86" spans="1:6" x14ac:dyDescent="0.2">
      <c r="A86" s="33">
        <f>'DBB2025'!C84</f>
        <v>46082.5</v>
      </c>
      <c r="B86" s="34">
        <f>'DBB2025'!C84</f>
        <v>46082.5</v>
      </c>
      <c r="C86" s="35">
        <f>'DBB2025'!C84</f>
        <v>46082.5</v>
      </c>
      <c r="D86" s="35" t="str">
        <f>'DBB2025'!D84</f>
        <v>TVK U14w</v>
      </c>
      <c r="E86" s="35" t="str">
        <f>'DBB2025'!E84</f>
        <v>SG 1. FC Kaiserslautern/BBC Mehlingen</v>
      </c>
      <c r="F86" s="35" t="str">
        <f>'DBB2025'!F84</f>
        <v>Regionale Schule</v>
      </c>
    </row>
    <row r="87" spans="1:6" x14ac:dyDescent="0.2">
      <c r="A87" s="33">
        <f>'DBB2025'!C85</f>
        <v>46082.583333333336</v>
      </c>
      <c r="B87" s="34">
        <f>'DBB2025'!C85</f>
        <v>46082.583333333336</v>
      </c>
      <c r="C87" s="35">
        <f>'DBB2025'!C85</f>
        <v>46082.583333333336</v>
      </c>
      <c r="D87" s="35" t="str">
        <f>'DBB2025'!D85</f>
        <v>TVK U14m</v>
      </c>
      <c r="E87" s="35" t="str">
        <f>'DBB2025'!E85</f>
        <v>BBC Mehlingen</v>
      </c>
      <c r="F87" s="35" t="str">
        <f>'DBB2025'!F85</f>
        <v>Regionale Schule</v>
      </c>
    </row>
    <row r="88" spans="1:6" x14ac:dyDescent="0.2">
      <c r="A88" s="33">
        <f>'DBB2025'!C86</f>
        <v>46082.666666666664</v>
      </c>
      <c r="B88" s="34">
        <f>'DBB2025'!C86</f>
        <v>46082.666666666664</v>
      </c>
      <c r="C88" s="35">
        <f>'DBB2025'!C86</f>
        <v>46082.666666666664</v>
      </c>
      <c r="D88" s="35" t="str">
        <f>'DBB2025'!D86</f>
        <v>TVK U16m</v>
      </c>
      <c r="E88" s="35" t="str">
        <f>'DBB2025'!E86</f>
        <v>BBC Mehlingen</v>
      </c>
      <c r="F88" s="35" t="str">
        <f>'DBB2025'!F86</f>
        <v>Regionale Schule</v>
      </c>
    </row>
    <row r="89" spans="1:6" x14ac:dyDescent="0.2">
      <c r="A89" s="33">
        <f>'DBB2025'!C87</f>
        <v>46088.583333333336</v>
      </c>
      <c r="B89" s="34">
        <f>'DBB2025'!C87</f>
        <v>46088.583333333336</v>
      </c>
      <c r="C89" s="35">
        <f>'DBB2025'!C87</f>
        <v>46088.583333333336</v>
      </c>
      <c r="D89" s="35" t="str">
        <f>'DBB2025'!D87</f>
        <v>1. FC Kaiserslautern 1</v>
      </c>
      <c r="E89" s="35" t="str">
        <f>'DBB2025'!E87</f>
        <v>TVK U16m</v>
      </c>
      <c r="F89" s="35" t="str">
        <f>'DBB2025'!F87</f>
        <v>Hohenstaufengymnasium KL</v>
      </c>
    </row>
    <row r="90" spans="1:6" x14ac:dyDescent="0.2">
      <c r="A90" s="33">
        <f>'DBB2025'!C88</f>
        <v>46089.416666666664</v>
      </c>
      <c r="B90" s="34">
        <f>'DBB2025'!C88</f>
        <v>46089.416666666664</v>
      </c>
      <c r="C90" s="35">
        <f>'DBB2025'!C88</f>
        <v>46089.416666666664</v>
      </c>
      <c r="D90" s="35" t="str">
        <f>'DBB2025'!D88</f>
        <v>SG Towers Speyer/Schifferstadt 2</v>
      </c>
      <c r="E90" s="35" t="str">
        <f>'DBB2025'!E88</f>
        <v>TVK U12mix2</v>
      </c>
      <c r="F90" s="35" t="str">
        <f>'DBB2025'!F88</f>
        <v>Grundschule im Vogelgesang</v>
      </c>
    </row>
    <row r="91" spans="1:6" x14ac:dyDescent="0.2">
      <c r="A91" s="33">
        <f>'DBB2025'!C89</f>
        <v>46089.416666666664</v>
      </c>
      <c r="B91" s="34">
        <f>'DBB2025'!C89</f>
        <v>46089.416666666664</v>
      </c>
      <c r="C91" s="35">
        <f>'DBB2025'!C89</f>
        <v>46089.416666666664</v>
      </c>
      <c r="D91" s="35" t="str">
        <f>'DBB2025'!D89</f>
        <v>1. FC Kaiserslautern 2</v>
      </c>
      <c r="E91" s="35" t="str">
        <f>'DBB2025'!E89</f>
        <v>TVK U14m</v>
      </c>
      <c r="F91" s="35" t="str">
        <f>'DBB2025'!F89</f>
        <v>Hohenstaufengymnasium KL</v>
      </c>
    </row>
    <row r="92" spans="1:6" x14ac:dyDescent="0.2">
      <c r="A92" s="33">
        <f>'DBB2025'!C90</f>
        <v>46089.520833333336</v>
      </c>
      <c r="B92" s="34">
        <f>'DBB2025'!C90</f>
        <v>46089.520833333336</v>
      </c>
      <c r="C92" s="35">
        <f>'DBB2025'!C90</f>
        <v>46089.520833333336</v>
      </c>
      <c r="D92" s="35" t="str">
        <f>'DBB2025'!D90</f>
        <v>SG Towers Speyer/Schifferstadt 1</v>
      </c>
      <c r="E92" s="35" t="str">
        <f>'DBB2025'!E90</f>
        <v>TVK U12mix1</v>
      </c>
      <c r="F92" s="35" t="str">
        <f>'DBB2025'!F90</f>
        <v>Grundschule im Vogelgesang</v>
      </c>
    </row>
    <row r="93" spans="1:6" x14ac:dyDescent="0.2">
      <c r="A93" s="33">
        <f>'DBB2025'!C91</f>
        <v>46089.583333333336</v>
      </c>
      <c r="B93" s="34">
        <f>'DBB2025'!C91</f>
        <v>46089.583333333336</v>
      </c>
      <c r="C93" s="35">
        <f>'DBB2025'!C91</f>
        <v>46089.583333333336</v>
      </c>
      <c r="D93" s="35" t="str">
        <f>'DBB2025'!D91</f>
        <v>SG Towers Speyer/Schifferstadt</v>
      </c>
      <c r="E93" s="35" t="str">
        <f>'DBB2025'!E91</f>
        <v>TVK U14w</v>
      </c>
      <c r="F93" s="35" t="str">
        <f>'DBB2025'!F91</f>
        <v>Friedrich-Magn.-Schwerd Gym.</v>
      </c>
    </row>
    <row r="94" spans="1:6" x14ac:dyDescent="0.2">
      <c r="A94" s="33">
        <f>'DBB2025'!C92</f>
        <v>46089.666666666664</v>
      </c>
      <c r="B94" s="34">
        <f>'DBB2025'!C92</f>
        <v>46089.666666666664</v>
      </c>
      <c r="C94" s="35">
        <f>'DBB2025'!C92</f>
        <v>46089.666666666664</v>
      </c>
      <c r="D94" s="35" t="str">
        <f>'DBB2025'!D92</f>
        <v>DJK Nieder-Olm</v>
      </c>
      <c r="E94" s="35" t="str">
        <f>'DBB2025'!E92</f>
        <v>TVK I</v>
      </c>
      <c r="F94" s="35" t="str">
        <f>'DBB2025'!F92</f>
        <v>Staatl. Gymnasium Nieder-Olm</v>
      </c>
    </row>
    <row r="95" spans="1:6" x14ac:dyDescent="0.2">
      <c r="A95" s="33" t="e">
        <f>'DBB2025'!#REF!</f>
        <v>#REF!</v>
      </c>
      <c r="B95" s="34" t="e">
        <f>'DBB2025'!#REF!</f>
        <v>#REF!</v>
      </c>
      <c r="C95" s="35" t="e">
        <f>'DBB2025'!#REF!</f>
        <v>#REF!</v>
      </c>
      <c r="D95" s="35" t="e">
        <f>'DBB2025'!#REF!</f>
        <v>#REF!</v>
      </c>
      <c r="E95" s="35" t="e">
        <f>'DBB2025'!#REF!</f>
        <v>#REF!</v>
      </c>
      <c r="F95" s="35" t="e">
        <f>'DBB2025'!#REF!</f>
        <v>#REF!</v>
      </c>
    </row>
    <row r="96" spans="1:6" x14ac:dyDescent="0.2">
      <c r="A96" s="33">
        <f>'DBB2025'!C93</f>
        <v>46095.666666666664</v>
      </c>
      <c r="B96" s="34">
        <f>'DBB2025'!C93</f>
        <v>46095.666666666664</v>
      </c>
      <c r="C96" s="35">
        <f>'DBB2025'!C93</f>
        <v>46095.666666666664</v>
      </c>
      <c r="D96" s="35" t="str">
        <f>'DBB2025'!D93</f>
        <v>TVK II</v>
      </c>
      <c r="E96" s="35" t="str">
        <f>'DBB2025'!E93</f>
        <v>SG Ludwigshafen/Frankenthal 2</v>
      </c>
      <c r="F96" s="35" t="str">
        <f>'DBB2025'!F93</f>
        <v>Regionale Schule</v>
      </c>
    </row>
    <row r="97" spans="1:6" x14ac:dyDescent="0.2">
      <c r="A97" s="33">
        <f>'DBB2025'!C94</f>
        <v>46095.75</v>
      </c>
      <c r="B97" s="34">
        <f>'DBB2025'!C94</f>
        <v>46095.75</v>
      </c>
      <c r="C97" s="35">
        <f>'DBB2025'!C94</f>
        <v>46095.75</v>
      </c>
      <c r="D97" s="35" t="str">
        <f>'DBB2025'!D94</f>
        <v>TVK I</v>
      </c>
      <c r="E97" s="35" t="str">
        <f>'DBB2025'!E94</f>
        <v>SG Ludwigshafen / Frankenthal</v>
      </c>
      <c r="F97" s="35" t="str">
        <f>'DBB2025'!F94</f>
        <v>Regionale Schule</v>
      </c>
    </row>
    <row r="98" spans="1:6" x14ac:dyDescent="0.2">
      <c r="A98" s="33">
        <f>'DBB2025'!C95</f>
        <v>46096.416666666664</v>
      </c>
      <c r="B98" s="34">
        <f>'DBB2025'!C95</f>
        <v>46096.416666666664</v>
      </c>
      <c r="C98" s="35">
        <f>'DBB2025'!C95</f>
        <v>46096.416666666664</v>
      </c>
      <c r="D98" s="35" t="str">
        <f>'DBB2025'!D95</f>
        <v>TVK U12mix1</v>
      </c>
      <c r="E98" s="35" t="str">
        <f>'DBB2025'!E95</f>
        <v>SG TV Dürkheim-BB-Int. Speyer 1</v>
      </c>
      <c r="F98" s="35" t="str">
        <f>'DBB2025'!F95</f>
        <v>Regionale Schule</v>
      </c>
    </row>
    <row r="99" spans="1:6" x14ac:dyDescent="0.2">
      <c r="A99" s="33">
        <f>'DBB2025'!C96</f>
        <v>46096.5</v>
      </c>
      <c r="B99" s="34">
        <f>'DBB2025'!C96</f>
        <v>46096.5</v>
      </c>
      <c r="C99" s="35">
        <f>'DBB2025'!C96</f>
        <v>46096.5</v>
      </c>
      <c r="D99" s="35" t="str">
        <f>'DBB2025'!D96</f>
        <v>TVK U12mix2</v>
      </c>
      <c r="E99" s="35" t="str">
        <f>'DBB2025'!E96</f>
        <v>SG TV Dürkheim-BB-Int. Speyer 2</v>
      </c>
      <c r="F99" s="35" t="str">
        <f>'DBB2025'!F96</f>
        <v>Regionale Schule</v>
      </c>
    </row>
    <row r="100" spans="1:6" x14ac:dyDescent="0.2">
      <c r="A100" s="33">
        <f>'DBB2025'!C97</f>
        <v>46096.583333333336</v>
      </c>
      <c r="B100" s="34">
        <f>'DBB2025'!C97</f>
        <v>46096.583333333336</v>
      </c>
      <c r="C100" s="35">
        <f>'DBB2025'!C97</f>
        <v>46096.583333333336</v>
      </c>
      <c r="D100" s="35" t="str">
        <f>'DBB2025'!D97</f>
        <v>TVK U14m</v>
      </c>
      <c r="E100" s="35" t="str">
        <f>'DBB2025'!E97</f>
        <v>SG Ludwigshafen/Frankenthal</v>
      </c>
      <c r="F100" s="35" t="str">
        <f>'DBB2025'!F97</f>
        <v>Regionale Schule</v>
      </c>
    </row>
    <row r="101" spans="1:6" x14ac:dyDescent="0.2">
      <c r="A101" s="33" t="e">
        <f>'DBB2025'!#REF!</f>
        <v>#REF!</v>
      </c>
      <c r="B101" s="34" t="e">
        <f>'DBB2025'!#REF!</f>
        <v>#REF!</v>
      </c>
      <c r="C101" s="35" t="e">
        <f>'DBB2025'!#REF!</f>
        <v>#REF!</v>
      </c>
      <c r="D101" s="35" t="e">
        <f>'DBB2025'!#REF!</f>
        <v>#REF!</v>
      </c>
      <c r="E101" s="35" t="e">
        <f>'DBB2025'!#REF!</f>
        <v>#REF!</v>
      </c>
      <c r="F101" s="35" t="e">
        <f>'DBB2025'!#REF!</f>
        <v>#REF!</v>
      </c>
    </row>
    <row r="102" spans="1:6" x14ac:dyDescent="0.2">
      <c r="A102" s="33">
        <f>'DBB2025'!C98</f>
        <v>46102.416666666664</v>
      </c>
      <c r="B102" s="34">
        <f>'DBB2025'!C98</f>
        <v>46102.416666666664</v>
      </c>
      <c r="C102" s="35">
        <f>'DBB2025'!C98</f>
        <v>46102.416666666664</v>
      </c>
      <c r="D102" s="35" t="str">
        <f>'DBB2025'!D98</f>
        <v>TSG Maxdorf 2</v>
      </c>
      <c r="E102" s="35" t="str">
        <f>'DBB2025'!E98</f>
        <v>TVK U12mix2</v>
      </c>
      <c r="F102" s="35" t="str">
        <f>'DBB2025'!F98</f>
        <v>Waldsporthalle</v>
      </c>
    </row>
    <row r="103" spans="1:6" x14ac:dyDescent="0.2">
      <c r="A103" s="33">
        <f>'DBB2025'!C99</f>
        <v>46102.520833333336</v>
      </c>
      <c r="B103" s="34">
        <f>'DBB2025'!C99</f>
        <v>46102.520833333336</v>
      </c>
      <c r="C103" s="35">
        <f>'DBB2025'!C99</f>
        <v>46102.520833333336</v>
      </c>
      <c r="D103" s="35" t="str">
        <f>'DBB2025'!D99</f>
        <v>TSG Maxdorf</v>
      </c>
      <c r="E103" s="35" t="str">
        <f>'DBB2025'!E99</f>
        <v>TVK U14w</v>
      </c>
      <c r="F103" s="35" t="str">
        <f>'DBB2025'!F99</f>
        <v>Waldsporthalle</v>
      </c>
    </row>
    <row r="104" spans="1:6" x14ac:dyDescent="0.2">
      <c r="A104" s="33">
        <f>'DBB2025'!C100</f>
        <v>46102.583333333336</v>
      </c>
      <c r="B104" s="34">
        <f>'DBB2025'!C100</f>
        <v>46102.583333333336</v>
      </c>
      <c r="C104" s="35">
        <f>'DBB2025'!C100</f>
        <v>46102.583333333336</v>
      </c>
      <c r="D104" s="35" t="str">
        <f>'DBB2025'!D100</f>
        <v>Kaiserslautern Thunderbolts e.V. 2</v>
      </c>
      <c r="E104" s="35" t="str">
        <f>'DBB2025'!E100</f>
        <v>TVK U18m</v>
      </c>
      <c r="F104" s="35" t="str">
        <f>'DBB2025'!F100</f>
        <v>Schulzentrum - Süd</v>
      </c>
    </row>
    <row r="105" spans="1:6" x14ac:dyDescent="0.2">
      <c r="A105" s="33">
        <f>'DBB2025'!C101</f>
        <v>46102.604166666664</v>
      </c>
      <c r="B105" s="34">
        <f>'DBB2025'!C101</f>
        <v>46102.604166666664</v>
      </c>
      <c r="C105" s="35">
        <f>'DBB2025'!C101</f>
        <v>46102.604166666664</v>
      </c>
      <c r="D105" s="35" t="str">
        <f>'DBB2025'!D101</f>
        <v>TSG Maxdorf</v>
      </c>
      <c r="E105" s="35" t="str">
        <f>'DBB2025'!E101</f>
        <v>TVK U14m</v>
      </c>
      <c r="F105" s="35" t="str">
        <f>'DBB2025'!F101</f>
        <v>Waldsporthalle</v>
      </c>
    </row>
    <row r="106" spans="1:6" x14ac:dyDescent="0.2">
      <c r="A106" s="33">
        <f>'DBB2025'!C102</f>
        <v>46102.6875</v>
      </c>
      <c r="B106" s="34">
        <f>'DBB2025'!C102</f>
        <v>46102.6875</v>
      </c>
      <c r="C106" s="35">
        <f>'DBB2025'!C102</f>
        <v>46102.6875</v>
      </c>
      <c r="D106" s="35" t="str">
        <f>'DBB2025'!D102</f>
        <v>TSG Maxdorf</v>
      </c>
      <c r="E106" s="35" t="str">
        <f>'DBB2025'!E102</f>
        <v>TVK U16m</v>
      </c>
      <c r="F106" s="35" t="str">
        <f>'DBB2025'!F102</f>
        <v>Waldsporthalle</v>
      </c>
    </row>
    <row r="107" spans="1:6" x14ac:dyDescent="0.2">
      <c r="A107" s="33">
        <f>'DBB2025'!C103</f>
        <v>46102.708333333336</v>
      </c>
      <c r="B107" s="34">
        <f>'DBB2025'!C103</f>
        <v>46102.708333333336</v>
      </c>
      <c r="C107" s="35">
        <f>'DBB2025'!C103</f>
        <v>46102.708333333336</v>
      </c>
      <c r="D107" s="35" t="str">
        <f>'DBB2025'!D103</f>
        <v>TV Clausen</v>
      </c>
      <c r="E107" s="35" t="str">
        <f>'DBB2025'!E103</f>
        <v>TVK Damen</v>
      </c>
      <c r="F107" s="35" t="str">
        <f>'DBB2025'!F103</f>
        <v>Gräfensteinhalle</v>
      </c>
    </row>
    <row r="108" spans="1:6" x14ac:dyDescent="0.2">
      <c r="A108" s="33">
        <f>'DBB2025'!C104</f>
        <v>46102.75</v>
      </c>
      <c r="B108" s="34">
        <f>'DBB2025'!C104</f>
        <v>46102.75</v>
      </c>
      <c r="C108" s="35">
        <f>'DBB2025'!C104</f>
        <v>46102.75</v>
      </c>
      <c r="D108" s="35" t="str">
        <f>'DBB2025'!D104</f>
        <v>Kaiserslautern Thunderbolts</v>
      </c>
      <c r="E108" s="35" t="str">
        <f>'DBB2025'!E104</f>
        <v>TVK II</v>
      </c>
      <c r="F108" s="35" t="str">
        <f>'DBB2025'!F104</f>
        <v>Schulzentrum - Süd</v>
      </c>
    </row>
    <row r="109" spans="1:6" x14ac:dyDescent="0.2">
      <c r="A109" s="33">
        <f>'DBB2025'!C105</f>
        <v>46102.791666666664</v>
      </c>
      <c r="B109" s="34">
        <f>'DBB2025'!C105</f>
        <v>46102.791666666664</v>
      </c>
      <c r="C109" s="35">
        <f>'DBB2025'!C105</f>
        <v>46102.791666666664</v>
      </c>
      <c r="D109" s="35" t="str">
        <f>'DBB2025'!D105</f>
        <v>TSG Heidesheim 2</v>
      </c>
      <c r="E109" s="35" t="str">
        <f>'DBB2025'!E105</f>
        <v>TVK I</v>
      </c>
      <c r="F109" s="35" t="str">
        <f>'DBB2025'!F105</f>
        <v>Zentrale Sporthalle Heidesheim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zoomScaleNormal="100" workbookViewId="0">
      <selection activeCell="F107" sqref="F107"/>
    </sheetView>
  </sheetViews>
  <sheetFormatPr baseColWidth="10" defaultColWidth="10.7109375" defaultRowHeight="12.75" x14ac:dyDescent="0.2"/>
  <cols>
    <col min="1" max="1" width="10" customWidth="1"/>
    <col min="2" max="2" width="10.140625" customWidth="1"/>
    <col min="3" max="3" width="5.5703125" customWidth="1"/>
    <col min="4" max="5" width="33" customWidth="1"/>
    <col min="6" max="6" width="33.140625" customWidth="1"/>
  </cols>
  <sheetData>
    <row r="1" spans="1:6" x14ac:dyDescent="0.2">
      <c r="A1" t="s">
        <v>126</v>
      </c>
      <c r="B1" t="s">
        <v>67</v>
      </c>
      <c r="C1" t="s">
        <v>127</v>
      </c>
      <c r="D1" t="s">
        <v>2</v>
      </c>
      <c r="E1" t="s">
        <v>3</v>
      </c>
      <c r="F1" t="s">
        <v>128</v>
      </c>
    </row>
    <row r="2" spans="1:6" x14ac:dyDescent="0.2">
      <c r="A2" s="33">
        <f>'TVK Spiele 25-26 Stand 10.09.25'!C2</f>
        <v>45913.5</v>
      </c>
      <c r="B2" s="34">
        <f>'TVK Spiele 25-26 Stand 10.09.25'!D2</f>
        <v>45913.5</v>
      </c>
      <c r="C2" s="36">
        <f>'TVK Spiele 25-26 Stand 10.09.25'!$D2</f>
        <v>45913.5</v>
      </c>
      <c r="D2" s="2" t="str">
        <f>'TVK Spiele 25-26 Stand 10.09.25'!F2</f>
        <v>BBV Landau</v>
      </c>
      <c r="E2" s="30" t="str">
        <f>'TVK Spiele 25-26 Stand 10.09.25'!G2</f>
        <v>TVK U12mix2</v>
      </c>
      <c r="F2" s="30" t="str">
        <f>'TVK Spiele 25-26 Stand 10.09.25'!H2</f>
        <v>Sporthalle West</v>
      </c>
    </row>
    <row r="3" spans="1:6" x14ac:dyDescent="0.2">
      <c r="A3" s="33">
        <f>'TVK Spiele 25-26 Stand 10.09.25'!C3</f>
        <v>45913.583333333336</v>
      </c>
      <c r="B3" s="34">
        <f>'TVK Spiele 25-26 Stand 10.09.25'!D3</f>
        <v>45913.583333333336</v>
      </c>
      <c r="C3" s="36">
        <f>'TVK Spiele 25-26 Stand 10.09.25'!$D3</f>
        <v>45913.583333333336</v>
      </c>
      <c r="D3" s="2" t="str">
        <f>'TVK Spiele 25-26 Stand 10.09.25'!F3</f>
        <v>BBV Landau</v>
      </c>
      <c r="E3" s="30" t="str">
        <f>'TVK Spiele 25-26 Stand 10.09.25'!G3</f>
        <v>TVK U14w</v>
      </c>
      <c r="F3" s="30" t="str">
        <f>'TVK Spiele 25-26 Stand 10.09.25'!H3</f>
        <v>Sporthalle West</v>
      </c>
    </row>
    <row r="4" spans="1:6" x14ac:dyDescent="0.2">
      <c r="A4" s="33">
        <f>'TVK Spiele 25-26 Stand 10.09.25'!C4</f>
        <v>45913.6875</v>
      </c>
      <c r="B4" s="34">
        <f>'TVK Spiele 25-26 Stand 10.09.25'!D4</f>
        <v>45913.6875</v>
      </c>
      <c r="C4" s="36">
        <f>'TVK Spiele 25-26 Stand 10.09.25'!$D4</f>
        <v>45913.6875</v>
      </c>
      <c r="D4" s="2" t="str">
        <f>'TVK Spiele 25-26 Stand 10.09.25'!F4</f>
        <v>SC Lerchenberg</v>
      </c>
      <c r="E4" s="30" t="str">
        <f>'TVK Spiele 25-26 Stand 10.09.25'!G4</f>
        <v>TVK I</v>
      </c>
      <c r="F4" s="30" t="str">
        <f>'TVK Spiele 25-26 Stand 10.09.25'!H4</f>
        <v>Carl-Zuckmayer-Schulzentrum Halle B</v>
      </c>
    </row>
    <row r="5" spans="1:6" x14ac:dyDescent="0.2">
      <c r="A5" s="33">
        <f>'TVK Spiele 25-26 Stand 10.09.25'!C5</f>
        <v>45914.5</v>
      </c>
      <c r="B5" s="34">
        <f>'TVK Spiele 25-26 Stand 10.09.25'!D5</f>
        <v>45914.5</v>
      </c>
      <c r="C5" s="36">
        <f>'TVK Spiele 25-26 Stand 10.09.25'!$D5</f>
        <v>45914.5</v>
      </c>
      <c r="D5" s="2" t="str">
        <f>'TVK Spiele 25-26 Stand 10.09.25'!F5</f>
        <v>VT Zweibrücken</v>
      </c>
      <c r="E5" s="30" t="str">
        <f>'TVK Spiele 25-26 Stand 10.09.25'!G5</f>
        <v>TVK U14m</v>
      </c>
      <c r="F5" s="30" t="str">
        <f>'TVK Spiele 25-26 Stand 10.09.25'!H5</f>
        <v>Hofenfelsgymnasium</v>
      </c>
    </row>
    <row r="6" spans="1:6" x14ac:dyDescent="0.2">
      <c r="A6" s="33">
        <f>'TVK Spiele 25-26 Stand 10.09.25'!C6</f>
        <v>45914.666666666664</v>
      </c>
      <c r="B6" s="34">
        <f>'TVK Spiele 25-26 Stand 10.09.25'!D6</f>
        <v>45914.666666666664</v>
      </c>
      <c r="C6" s="36">
        <f>'TVK Spiele 25-26 Stand 10.09.25'!$D6</f>
        <v>45914.666666666664</v>
      </c>
      <c r="D6" s="2" t="str">
        <f>'TVK Spiele 25-26 Stand 10.09.25'!F6</f>
        <v>VT Zweibrücken</v>
      </c>
      <c r="E6" s="30" t="str">
        <f>'TVK Spiele 25-26 Stand 10.09.25'!G6</f>
        <v>TVK U16m</v>
      </c>
      <c r="F6" s="30">
        <f>'TVK Spiele 25-26 Stand 10.09.25'!H6</f>
        <v>0</v>
      </c>
    </row>
    <row r="7" spans="1:6" x14ac:dyDescent="0.2">
      <c r="A7" s="33">
        <f>'TVK Spiele 25-26 Stand 10.09.25'!C7</f>
        <v>45914.75</v>
      </c>
      <c r="B7" s="34">
        <f>'TVK Spiele 25-26 Stand 10.09.25'!D7</f>
        <v>45914.75</v>
      </c>
      <c r="C7" s="36">
        <f>'TVK Spiele 25-26 Stand 10.09.25'!$D7</f>
        <v>45914.75</v>
      </c>
      <c r="D7" s="2" t="str">
        <f>'TVK Spiele 25-26 Stand 10.09.25'!F7</f>
        <v>VT Zweibrücken</v>
      </c>
      <c r="E7" s="30" t="str">
        <f>'TVK Spiele 25-26 Stand 10.09.25'!G7</f>
        <v>TVK U18m</v>
      </c>
      <c r="F7" s="30" t="str">
        <f>'TVK Spiele 25-26 Stand 10.09.25'!H7</f>
        <v>Ignaz-Roth-Halle</v>
      </c>
    </row>
    <row r="8" spans="1:6" x14ac:dyDescent="0.2">
      <c r="A8" s="33">
        <f>'TVK Spiele 25-26 Stand 10.09.25'!C8</f>
        <v>45920.5</v>
      </c>
      <c r="B8" s="34">
        <f>'TVK Spiele 25-26 Stand 10.09.25'!D8</f>
        <v>45920.5</v>
      </c>
      <c r="C8" s="36">
        <f>'TVK Spiele 25-26 Stand 10.09.25'!$D8</f>
        <v>45920.5</v>
      </c>
      <c r="D8" s="2" t="str">
        <f>'TVK Spiele 25-26 Stand 10.09.25'!F8</f>
        <v>TVK U12mix2</v>
      </c>
      <c r="E8" s="30" t="str">
        <f>'TVK Spiele 25-26 Stand 10.09.25'!G8</f>
        <v>TV Bad Bergzabern</v>
      </c>
      <c r="F8" s="30" t="str">
        <f>'TVK Spiele 25-26 Stand 10.09.25'!H8</f>
        <v>Regionale Schule</v>
      </c>
    </row>
    <row r="9" spans="1:6" x14ac:dyDescent="0.2">
      <c r="A9" s="33">
        <f>'TVK Spiele 25-26 Stand 10.09.25'!C9</f>
        <v>45920.583333333336</v>
      </c>
      <c r="B9" s="34">
        <f>'TVK Spiele 25-26 Stand 10.09.25'!D9</f>
        <v>45920.583333333336</v>
      </c>
      <c r="C9" s="36">
        <f>'TVK Spiele 25-26 Stand 10.09.25'!$D9</f>
        <v>45920.583333333336</v>
      </c>
      <c r="D9" s="2" t="str">
        <f>'TVK Spiele 25-26 Stand 10.09.25'!F9</f>
        <v>TVK II</v>
      </c>
      <c r="E9" s="30" t="str">
        <f>'TVK Spiele 25-26 Stand 10.09.25'!G9</f>
        <v>SG Towers Speyer/Schifferstadt 2</v>
      </c>
      <c r="F9" s="30" t="str">
        <f>'TVK Spiele 25-26 Stand 10.09.25'!H9</f>
        <v>Regionale Schule</v>
      </c>
    </row>
    <row r="10" spans="1:6" x14ac:dyDescent="0.2">
      <c r="A10" s="33">
        <f>'TVK Spiele 25-26 Stand 10.09.25'!C10</f>
        <v>45920.666666666664</v>
      </c>
      <c r="B10" s="34">
        <f>'TVK Spiele 25-26 Stand 10.09.25'!D10</f>
        <v>45920.666666666664</v>
      </c>
      <c r="C10" s="36">
        <f>'TVK Spiele 25-26 Stand 10.09.25'!$D10</f>
        <v>45920.666666666664</v>
      </c>
      <c r="D10" s="2" t="str">
        <f>'TVK Spiele 25-26 Stand 10.09.25'!F10</f>
        <v>TVK Damen</v>
      </c>
      <c r="E10" s="30" t="str">
        <f>'TVK Spiele 25-26 Stand 10.09.25'!G10</f>
        <v>TG 1846 Worms</v>
      </c>
      <c r="F10" s="30" t="str">
        <f>'TVK Spiele 25-26 Stand 10.09.25'!H10</f>
        <v>Regionale Schule</v>
      </c>
    </row>
    <row r="11" spans="1:6" x14ac:dyDescent="0.2">
      <c r="A11" s="33">
        <f>'TVK Spiele 25-26 Stand 10.09.25'!C11</f>
        <v>45920.75</v>
      </c>
      <c r="B11" s="34">
        <f>'TVK Spiele 25-26 Stand 10.09.25'!D11</f>
        <v>45920.75</v>
      </c>
      <c r="C11" s="36">
        <f>'TVK Spiele 25-26 Stand 10.09.25'!$D11</f>
        <v>45920.75</v>
      </c>
      <c r="D11" s="2" t="str">
        <f>'TVK Spiele 25-26 Stand 10.09.25'!F11</f>
        <v>TVK I</v>
      </c>
      <c r="E11" s="30" t="str">
        <f>'TVK Spiele 25-26 Stand 10.09.25'!G11</f>
        <v>SG Towers Speyer/Schifferstadt</v>
      </c>
      <c r="F11" s="30" t="str">
        <f>'TVK Spiele 25-26 Stand 10.09.25'!H11</f>
        <v>Regionale Schule</v>
      </c>
    </row>
    <row r="12" spans="1:6" x14ac:dyDescent="0.2">
      <c r="A12" s="33">
        <f>'TVK Spiele 25-26 Stand 10.09.25'!C12</f>
        <v>45927.5</v>
      </c>
      <c r="B12" s="34">
        <f>'TVK Spiele 25-26 Stand 10.09.25'!D12</f>
        <v>45927.5</v>
      </c>
      <c r="C12" s="36">
        <f>'TVK Spiele 25-26 Stand 10.09.25'!$D12</f>
        <v>45927.5</v>
      </c>
      <c r="D12" s="2" t="str">
        <f>'TVK Spiele 25-26 Stand 10.09.25'!F12</f>
        <v>Kaiserslautern Thunderbolts e.V.</v>
      </c>
      <c r="E12" s="30" t="str">
        <f>'TVK Spiele 25-26 Stand 10.09.25'!G12</f>
        <v>TVK U14w</v>
      </c>
      <c r="F12" s="30" t="str">
        <f>'TVK Spiele 25-26 Stand 10.09.25'!H12</f>
        <v>Hohenstaufengymnasium KL</v>
      </c>
    </row>
    <row r="13" spans="1:6" x14ac:dyDescent="0.2">
      <c r="A13" s="33">
        <f>'TVK Spiele 25-26 Stand 10.09.25'!C13</f>
        <v>45927.583333333336</v>
      </c>
      <c r="B13" s="34">
        <f>'TVK Spiele 25-26 Stand 10.09.25'!D13</f>
        <v>45927.583333333336</v>
      </c>
      <c r="C13" s="36">
        <f>'TVK Spiele 25-26 Stand 10.09.25'!$D13</f>
        <v>45927.583333333336</v>
      </c>
      <c r="D13" s="2" t="str">
        <f>'TVK Spiele 25-26 Stand 10.09.25'!F13</f>
        <v>Kaiserslautern Thunderbolts e.V. 1</v>
      </c>
      <c r="E13" s="30" t="str">
        <f>'TVK Spiele 25-26 Stand 10.09.25'!G13</f>
        <v>TVK U14m</v>
      </c>
      <c r="F13" s="30" t="str">
        <f>'TVK Spiele 25-26 Stand 10.09.25'!H13</f>
        <v>Hohenstaufengymnasium KL</v>
      </c>
    </row>
    <row r="14" spans="1:6" x14ac:dyDescent="0.2">
      <c r="A14" s="33">
        <f>'TVK Spiele 25-26 Stand 10.09.25'!C14</f>
        <v>45927.666666666664</v>
      </c>
      <c r="B14" s="34">
        <f>'TVK Spiele 25-26 Stand 10.09.25'!D14</f>
        <v>45927.666666666664</v>
      </c>
      <c r="C14" s="36">
        <f>'TVK Spiele 25-26 Stand 10.09.25'!$D14</f>
        <v>45927.666666666664</v>
      </c>
      <c r="D14" s="2" t="str">
        <f>'TVK Spiele 25-26 Stand 10.09.25'!F14</f>
        <v>Kaiserslautern Thunderbolts e.V. 2</v>
      </c>
      <c r="E14" s="30" t="str">
        <f>'TVK Spiele 25-26 Stand 10.09.25'!G14</f>
        <v>TVK U16m</v>
      </c>
      <c r="F14" s="30" t="str">
        <f>'TVK Spiele 25-26 Stand 10.09.25'!H14</f>
        <v>Hohenstaufengymnasium KL</v>
      </c>
    </row>
    <row r="15" spans="1:6" x14ac:dyDescent="0.2">
      <c r="A15" s="33">
        <f>'TVK Spiele 25-26 Stand 10.09.25'!C15</f>
        <v>45927.770833333336</v>
      </c>
      <c r="B15" s="34">
        <f>'TVK Spiele 25-26 Stand 10.09.25'!D15</f>
        <v>45927.770833333336</v>
      </c>
      <c r="C15" s="36">
        <f>'TVK Spiele 25-26 Stand 10.09.25'!$D15</f>
        <v>45927.770833333336</v>
      </c>
      <c r="D15" s="2" t="str">
        <f>'TVK Spiele 25-26 Stand 10.09.25'!F15</f>
        <v>TSG Maxdorf</v>
      </c>
      <c r="E15" s="30" t="str">
        <f>'TVK Spiele 25-26 Stand 10.09.25'!G15</f>
        <v>TVK II</v>
      </c>
      <c r="F15" s="30" t="str">
        <f>'TVK Spiele 25-26 Stand 10.09.25'!H15</f>
        <v>Waldsporthalle</v>
      </c>
    </row>
    <row r="16" spans="1:6" x14ac:dyDescent="0.2">
      <c r="A16" s="33">
        <f>'TVK Spiele 25-26 Stand 10.09.25'!C16</f>
        <v>45928.416666666664</v>
      </c>
      <c r="B16" s="34">
        <f>'TVK Spiele 25-26 Stand 10.09.25'!D16</f>
        <v>45928.416666666664</v>
      </c>
      <c r="C16" s="36">
        <f>'TVK Spiele 25-26 Stand 10.09.25'!$D16</f>
        <v>45928.416666666664</v>
      </c>
      <c r="D16" s="2" t="str">
        <f>'TVK Spiele 25-26 Stand 10.09.25'!F16</f>
        <v>Kaiserslautern Thunderbolts e.V. 2</v>
      </c>
      <c r="E16" s="30" t="str">
        <f>'TVK Spiele 25-26 Stand 10.09.25'!G16</f>
        <v>TVK U12mix2</v>
      </c>
      <c r="F16" s="30" t="str">
        <f>'TVK Spiele 25-26 Stand 10.09.25'!H16</f>
        <v>Hohenstaufengymnasium KL</v>
      </c>
    </row>
    <row r="17" spans="1:6" x14ac:dyDescent="0.2">
      <c r="A17" s="33">
        <f>'TVK Spiele 25-26 Stand 10.09.25'!C17</f>
        <v>45928.520833333336</v>
      </c>
      <c r="B17" s="34">
        <f>'TVK Spiele 25-26 Stand 10.09.25'!D17</f>
        <v>45928.520833333336</v>
      </c>
      <c r="C17" s="36">
        <f>'TVK Spiele 25-26 Stand 10.09.25'!$D17</f>
        <v>45928.520833333336</v>
      </c>
      <c r="D17" s="2" t="str">
        <f>'TVK Spiele 25-26 Stand 10.09.25'!F17</f>
        <v>Kaiserslautern Thunderbolts e.V. 1</v>
      </c>
      <c r="E17" s="30" t="str">
        <f>'TVK Spiele 25-26 Stand 10.09.25'!G17</f>
        <v>TVK U12mix1</v>
      </c>
      <c r="F17" s="30" t="str">
        <f>'TVK Spiele 25-26 Stand 10.09.25'!H17</f>
        <v>Hohenstaufengymnasium KL</v>
      </c>
    </row>
    <row r="18" spans="1:6" x14ac:dyDescent="0.2">
      <c r="A18" s="33">
        <f>'TVK Spiele 25-26 Stand 10.09.25'!C18</f>
        <v>45928.666666666664</v>
      </c>
      <c r="B18" s="34">
        <f>'TVK Spiele 25-26 Stand 10.09.25'!D18</f>
        <v>45928.666666666664</v>
      </c>
      <c r="C18" s="36">
        <f>'TVK Spiele 25-26 Stand 10.09.25'!$D18</f>
        <v>45928.666666666664</v>
      </c>
      <c r="D18" s="2" t="str">
        <f>'TVK Spiele 25-26 Stand 10.09.25'!F18</f>
        <v>TSG Maxdorf</v>
      </c>
      <c r="E18" s="30" t="str">
        <f>'TVK Spiele 25-26 Stand 10.09.25'!G18</f>
        <v>TVK U18m</v>
      </c>
      <c r="F18" s="30" t="str">
        <f>'TVK Spiele 25-26 Stand 10.09.25'!H18</f>
        <v>Waldsporthalle</v>
      </c>
    </row>
    <row r="19" spans="1:6" x14ac:dyDescent="0.2">
      <c r="A19" s="33">
        <f>'TVK Spiele 25-26 Stand 10.09.25'!C19</f>
        <v>45928.75</v>
      </c>
      <c r="B19" s="34">
        <f>'TVK Spiele 25-26 Stand 10.09.25'!D19</f>
        <v>45928.75</v>
      </c>
      <c r="C19" s="36">
        <f>'TVK Spiele 25-26 Stand 10.09.25'!$D19</f>
        <v>45928.75</v>
      </c>
      <c r="D19" s="2" t="str">
        <f>'TVK Spiele 25-26 Stand 10.09.25'!F19</f>
        <v>ASC Theresianum Mainz 2</v>
      </c>
      <c r="E19" s="30" t="str">
        <f>'TVK Spiele 25-26 Stand 10.09.25'!G19</f>
        <v>TVK I</v>
      </c>
      <c r="F19" s="30" t="str">
        <f>'TVK Spiele 25-26 Stand 10.09.25'!H19</f>
        <v>Theresianum Mainz</v>
      </c>
    </row>
    <row r="20" spans="1:6" x14ac:dyDescent="0.2">
      <c r="A20" s="33">
        <f>'TVK Spiele 25-26 Stand 10.09.25'!C20</f>
        <v>45935.75</v>
      </c>
      <c r="B20" s="34">
        <f>'TVK Spiele 25-26 Stand 10.09.25'!D20</f>
        <v>45935.75</v>
      </c>
      <c r="C20" s="36">
        <f>'TVK Spiele 25-26 Stand 10.09.25'!$D20</f>
        <v>45935.75</v>
      </c>
      <c r="D20" s="2" t="str">
        <f>'TVK Spiele 25-26 Stand 10.09.25'!F20</f>
        <v>VT Zweibrücken 2</v>
      </c>
      <c r="E20" s="30" t="str">
        <f>'TVK Spiele 25-26 Stand 10.09.25'!G20</f>
        <v>TVK II</v>
      </c>
      <c r="F20" s="30">
        <f>'TVK Spiele 25-26 Stand 10.09.25'!H20</f>
        <v>0</v>
      </c>
    </row>
    <row r="21" spans="1:6" x14ac:dyDescent="0.2">
      <c r="A21" s="33">
        <f>'TVK Spiele 25-26 Stand 10.09.25'!C21</f>
        <v>45962.5</v>
      </c>
      <c r="B21" s="34">
        <f>'TVK Spiele 25-26 Stand 10.09.25'!D21</f>
        <v>45962.5</v>
      </c>
      <c r="C21" s="36">
        <f>'TVK Spiele 25-26 Stand 10.09.25'!$D21</f>
        <v>45962.5</v>
      </c>
      <c r="D21" s="2" t="str">
        <f>'TVK Spiele 25-26 Stand 10.09.25'!F21</f>
        <v>TVK U12mix2</v>
      </c>
      <c r="E21" s="30" t="str">
        <f>'TVK Spiele 25-26 Stand 10.09.25'!G21</f>
        <v>Eintracht Lambsheim e.V.</v>
      </c>
      <c r="F21" s="30" t="str">
        <f>'TVK Spiele 25-26 Stand 10.09.25'!H21</f>
        <v>Regionale Schule</v>
      </c>
    </row>
    <row r="22" spans="1:6" x14ac:dyDescent="0.2">
      <c r="A22" s="33">
        <f>'TVK Spiele 25-26 Stand 10.09.25'!C22</f>
        <v>45962.583333333336</v>
      </c>
      <c r="B22" s="34">
        <f>'TVK Spiele 25-26 Stand 10.09.25'!D22</f>
        <v>45962.583333333336</v>
      </c>
      <c r="C22" s="36">
        <f>'TVK Spiele 25-26 Stand 10.09.25'!$D22</f>
        <v>45962.583333333336</v>
      </c>
      <c r="D22" s="2" t="str">
        <f>'TVK Spiele 25-26 Stand 10.09.25'!F22</f>
        <v>TVK U14m</v>
      </c>
      <c r="E22" s="30" t="str">
        <f>'TVK Spiele 25-26 Stand 10.09.25'!G22</f>
        <v>TV 03 Ramstein</v>
      </c>
      <c r="F22" s="30" t="str">
        <f>'TVK Spiele 25-26 Stand 10.09.25'!H22</f>
        <v>Regionale Schule</v>
      </c>
    </row>
    <row r="23" spans="1:6" x14ac:dyDescent="0.2">
      <c r="A23" s="33">
        <f>'TVK Spiele 25-26 Stand 10.09.25'!C23</f>
        <v>45962.666666666664</v>
      </c>
      <c r="B23" s="34">
        <f>'TVK Spiele 25-26 Stand 10.09.25'!D23</f>
        <v>45962.666666666664</v>
      </c>
      <c r="C23" s="36">
        <f>'TVK Spiele 25-26 Stand 10.09.25'!$D23</f>
        <v>45962.666666666664</v>
      </c>
      <c r="D23" s="2" t="str">
        <f>'TVK Spiele 25-26 Stand 10.09.25'!F23</f>
        <v>TVK U16m</v>
      </c>
      <c r="E23" s="30" t="str">
        <f>'TVK Spiele 25-26 Stand 10.09.25'!G23</f>
        <v>BBC Fastbreakers Rockenhausen</v>
      </c>
      <c r="F23" s="30" t="str">
        <f>'TVK Spiele 25-26 Stand 10.09.25'!H23</f>
        <v>Regionale Schule</v>
      </c>
    </row>
    <row r="24" spans="1:6" x14ac:dyDescent="0.2">
      <c r="A24" s="33">
        <f>'TVK Spiele 25-26 Stand 10.09.25'!C24</f>
        <v>45962.75</v>
      </c>
      <c r="B24" s="34">
        <f>'TVK Spiele 25-26 Stand 10.09.25'!D24</f>
        <v>45962.75</v>
      </c>
      <c r="C24" s="36">
        <f>'TVK Spiele 25-26 Stand 10.09.25'!$D24</f>
        <v>45962.75</v>
      </c>
      <c r="D24" s="2" t="str">
        <f>'TVK Spiele 25-26 Stand 10.09.25'!F24</f>
        <v>TVK U18m</v>
      </c>
      <c r="E24" s="30" t="str">
        <f>'TVK Spiele 25-26 Stand 10.09.25'!G24</f>
        <v>Eintracht Lambsheim e.V.</v>
      </c>
      <c r="F24" s="30" t="str">
        <f>'TVK Spiele 25-26 Stand 10.09.25'!H24</f>
        <v>Regionale Schule</v>
      </c>
    </row>
    <row r="25" spans="1:6" x14ac:dyDescent="0.2">
      <c r="A25" s="33">
        <f>'TVK Spiele 25-26 Stand 10.09.25'!C25</f>
        <v>45962.833333333336</v>
      </c>
      <c r="B25" s="34">
        <f>'TVK Spiele 25-26 Stand 10.09.25'!D25</f>
        <v>45962.833333333336</v>
      </c>
      <c r="C25" s="36">
        <f>'TVK Spiele 25-26 Stand 10.09.25'!$D25</f>
        <v>45962.833333333336</v>
      </c>
      <c r="D25" s="2" t="str">
        <f>'TVK Spiele 25-26 Stand 10.09.25'!F25</f>
        <v>TVK I</v>
      </c>
      <c r="E25" s="30" t="str">
        <f>'TVK Spiele 25-26 Stand 10.09.25'!G25</f>
        <v>TV 03 Ramstein</v>
      </c>
      <c r="F25" s="30" t="str">
        <f>'TVK Spiele 25-26 Stand 10.09.25'!H25</f>
        <v>Regionale Schule</v>
      </c>
    </row>
    <row r="26" spans="1:6" x14ac:dyDescent="0.2">
      <c r="A26" s="33">
        <f>'TVK Spiele 25-26 Stand 10.09.25'!C26</f>
        <v>45969.5</v>
      </c>
      <c r="B26" s="34">
        <f>'TVK Spiele 25-26 Stand 10.09.25'!D26</f>
        <v>45969.5</v>
      </c>
      <c r="C26" s="36">
        <f>'TVK Spiele 25-26 Stand 10.09.25'!$D26</f>
        <v>45969.5</v>
      </c>
      <c r="D26" s="2" t="str">
        <f>'TVK Spiele 25-26 Stand 10.09.25'!F26</f>
        <v>1. FC Kaiserslautern</v>
      </c>
      <c r="E26" s="30" t="str">
        <f>'TVK Spiele 25-26 Stand 10.09.25'!G26</f>
        <v>TVK U12mix1</v>
      </c>
      <c r="F26" s="30" t="str">
        <f>'TVK Spiele 25-26 Stand 10.09.25'!H26</f>
        <v>Hohenstaufengymnasium KL</v>
      </c>
    </row>
    <row r="27" spans="1:6" x14ac:dyDescent="0.2">
      <c r="A27" s="33">
        <f>'TVK Spiele 25-26 Stand 10.09.25'!C27</f>
        <v>45969.666666666664</v>
      </c>
      <c r="B27" s="34">
        <f>'TVK Spiele 25-26 Stand 10.09.25'!D27</f>
        <v>45969.666666666664</v>
      </c>
      <c r="C27" s="36">
        <f>'TVK Spiele 25-26 Stand 10.09.25'!$D27</f>
        <v>45969.666666666664</v>
      </c>
      <c r="D27" s="2" t="str">
        <f>'TVK Spiele 25-26 Stand 10.09.25'!F27</f>
        <v>SG 1. FC Kaiserslautern/BBC Mehlingen</v>
      </c>
      <c r="E27" s="30" t="str">
        <f>'TVK Spiele 25-26 Stand 10.09.25'!G27</f>
        <v>TVK U14w</v>
      </c>
      <c r="F27" s="30" t="str">
        <f>'TVK Spiele 25-26 Stand 10.09.25'!H27</f>
        <v>Hohenstaufengymnasium KL</v>
      </c>
    </row>
    <row r="28" spans="1:6" x14ac:dyDescent="0.2">
      <c r="A28" s="33">
        <f>'TVK Spiele 25-26 Stand 10.09.25'!C28</f>
        <v>45970.458333333336</v>
      </c>
      <c r="B28" s="34">
        <f>'TVK Spiele 25-26 Stand 10.09.25'!D28</f>
        <v>45970.458333333336</v>
      </c>
      <c r="C28" s="36">
        <f>'TVK Spiele 25-26 Stand 10.09.25'!$D28</f>
        <v>45970.458333333336</v>
      </c>
      <c r="D28" s="2" t="str">
        <f>'TVK Spiele 25-26 Stand 10.09.25'!F28</f>
        <v>1. FC Kaiserslautern 1</v>
      </c>
      <c r="E28" s="30" t="str">
        <f>'TVK Spiele 25-26 Stand 10.09.25'!G28</f>
        <v>TVK U18m</v>
      </c>
      <c r="F28" s="30" t="str">
        <f>'TVK Spiele 25-26 Stand 10.09.25'!H28</f>
        <v>Barbarossahalle Kaiserslautern</v>
      </c>
    </row>
    <row r="29" spans="1:6" x14ac:dyDescent="0.2">
      <c r="A29" s="33">
        <f>'TVK Spiele 25-26 Stand 10.09.25'!C29</f>
        <v>45970.5</v>
      </c>
      <c r="B29" s="34">
        <f>'TVK Spiele 25-26 Stand 10.09.25'!D29</f>
        <v>45970.5</v>
      </c>
      <c r="C29" s="36">
        <f>'TVK Spiele 25-26 Stand 10.09.25'!$D29</f>
        <v>45970.5</v>
      </c>
      <c r="D29" s="2" t="str">
        <f>'TVK Spiele 25-26 Stand 10.09.25'!F29</f>
        <v>BBC Mehlingen</v>
      </c>
      <c r="E29" s="30" t="str">
        <f>'TVK Spiele 25-26 Stand 10.09.25'!G29</f>
        <v>TVK U14m</v>
      </c>
      <c r="F29" s="30" t="str">
        <f>'TVK Spiele 25-26 Stand 10.09.25'!H29</f>
        <v>IGS Halle Enkenbach-Alsenborn</v>
      </c>
    </row>
    <row r="30" spans="1:6" x14ac:dyDescent="0.2">
      <c r="A30" s="33">
        <f>'TVK Spiele 25-26 Stand 10.09.25'!C30</f>
        <v>45970.583333333336</v>
      </c>
      <c r="B30" s="34">
        <f>'TVK Spiele 25-26 Stand 10.09.25'!D30</f>
        <v>45970.583333333336</v>
      </c>
      <c r="C30" s="36">
        <f>'TVK Spiele 25-26 Stand 10.09.25'!$D30</f>
        <v>45970.583333333336</v>
      </c>
      <c r="D30" s="2" t="str">
        <f>'TVK Spiele 25-26 Stand 10.09.25'!F30</f>
        <v>BBC Mehlingen</v>
      </c>
      <c r="E30" s="30" t="str">
        <f>'TVK Spiele 25-26 Stand 10.09.25'!G30</f>
        <v>TVK U16m</v>
      </c>
      <c r="F30" s="30" t="str">
        <f>'TVK Spiele 25-26 Stand 10.09.25'!H30</f>
        <v>IGS Halle Enkenbach-Alsenborn</v>
      </c>
    </row>
    <row r="31" spans="1:6" x14ac:dyDescent="0.2">
      <c r="A31" s="33">
        <f>'TVK Spiele 25-26 Stand 10.09.25'!C31</f>
        <v>45970.625</v>
      </c>
      <c r="B31" s="34">
        <f>'TVK Spiele 25-26 Stand 10.09.25'!D31</f>
        <v>45970.625</v>
      </c>
      <c r="C31" s="36">
        <f>'TVK Spiele 25-26 Stand 10.09.25'!$D31</f>
        <v>45970.625</v>
      </c>
      <c r="D31" s="2" t="str">
        <f>'TVK Spiele 25-26 Stand 10.09.25'!F31</f>
        <v>1. FC Kaiserslautern 2</v>
      </c>
      <c r="E31" s="30" t="str">
        <f>'TVK Spiele 25-26 Stand 10.09.25'!G31</f>
        <v>TVK I</v>
      </c>
      <c r="F31" s="30" t="str">
        <f>'TVK Spiele 25-26 Stand 10.09.25'!H31</f>
        <v>Barbarossahalle Kaiserslautern</v>
      </c>
    </row>
    <row r="32" spans="1:6" x14ac:dyDescent="0.2">
      <c r="A32" s="33">
        <f>'TVK Spiele 25-26 Stand 10.09.25'!C32</f>
        <v>45970.708333333336</v>
      </c>
      <c r="B32" s="34">
        <f>'TVK Spiele 25-26 Stand 10.09.25'!D32</f>
        <v>45970.708333333336</v>
      </c>
      <c r="C32" s="36">
        <f>'TVK Spiele 25-26 Stand 10.09.25'!$D32</f>
        <v>45970.708333333336</v>
      </c>
      <c r="D32" s="2" t="str">
        <f>'TVK Spiele 25-26 Stand 10.09.25'!F32</f>
        <v>SC Lerchenberg</v>
      </c>
      <c r="E32" s="30" t="str">
        <f>'TVK Spiele 25-26 Stand 10.09.25'!G32</f>
        <v>TVK Damen</v>
      </c>
      <c r="F32" s="30" t="str">
        <f>'TVK Spiele 25-26 Stand 10.09.25'!H32</f>
        <v>Carl-Zuckmayer-Schulzentrum Halle B</v>
      </c>
    </row>
    <row r="33" spans="1:6" x14ac:dyDescent="0.2">
      <c r="A33" s="33">
        <f>'TVK Spiele 25-26 Stand 10.09.25'!C33</f>
        <v>45970.75</v>
      </c>
      <c r="B33" s="34">
        <f>'TVK Spiele 25-26 Stand 10.09.25'!D33</f>
        <v>45970.75</v>
      </c>
      <c r="C33" s="36">
        <f>'TVK Spiele 25-26 Stand 10.09.25'!$D33</f>
        <v>45970.75</v>
      </c>
      <c r="D33" s="2" t="str">
        <f>'TVK Spiele 25-26 Stand 10.09.25'!F33</f>
        <v>BBC Mehlingen</v>
      </c>
      <c r="E33" s="30" t="str">
        <f>'TVK Spiele 25-26 Stand 10.09.25'!G33</f>
        <v>TVK II</v>
      </c>
      <c r="F33" s="30" t="str">
        <f>'TVK Spiele 25-26 Stand 10.09.25'!H33</f>
        <v>IGS Halle Enkenbach-Alsenborn</v>
      </c>
    </row>
    <row r="34" spans="1:6" x14ac:dyDescent="0.2">
      <c r="A34" s="33">
        <f>'TVK Spiele 25-26 Stand 10.09.25'!C34</f>
        <v>45976.583333333336</v>
      </c>
      <c r="B34" s="34">
        <f>'TVK Spiele 25-26 Stand 10.09.25'!D34</f>
        <v>45976.583333333336</v>
      </c>
      <c r="C34" s="36">
        <f>'TVK Spiele 25-26 Stand 10.09.25'!$D34</f>
        <v>45976.583333333336</v>
      </c>
      <c r="D34" s="2" t="str">
        <f>'TVK Spiele 25-26 Stand 10.09.25'!F34</f>
        <v>TVK U14m</v>
      </c>
      <c r="E34" s="30" t="str">
        <f>'TVK Spiele 25-26 Stand 10.09.25'!G34</f>
        <v>1. FC Kaiserslautern 2</v>
      </c>
      <c r="F34" s="30" t="str">
        <f>'TVK Spiele 25-26 Stand 10.09.25'!H34</f>
        <v>Regionale Schule</v>
      </c>
    </row>
    <row r="35" spans="1:6" x14ac:dyDescent="0.2">
      <c r="A35" s="33">
        <f>'TVK Spiele 25-26 Stand 10.09.25'!C35</f>
        <v>45976.666666666664</v>
      </c>
      <c r="B35" s="34">
        <f>'TVK Spiele 25-26 Stand 10.09.25'!D35</f>
        <v>45976.666666666664</v>
      </c>
      <c r="C35" s="36">
        <f>'TVK Spiele 25-26 Stand 10.09.25'!$D35</f>
        <v>45976.666666666664</v>
      </c>
      <c r="D35" s="2" t="str">
        <f>'TVK Spiele 25-26 Stand 10.09.25'!F35</f>
        <v>TVK U16m</v>
      </c>
      <c r="E35" s="30" t="str">
        <f>'TVK Spiele 25-26 Stand 10.09.25'!G35</f>
        <v>1. FC Kaiserslautern 1</v>
      </c>
      <c r="F35" s="30" t="str">
        <f>'TVK Spiele 25-26 Stand 10.09.25'!H35</f>
        <v>Regionale Schule</v>
      </c>
    </row>
    <row r="36" spans="1:6" x14ac:dyDescent="0.2">
      <c r="A36" s="33">
        <f>'TVK Spiele 25-26 Stand 10.09.25'!C36</f>
        <v>45976.75</v>
      </c>
      <c r="B36" s="34">
        <f>'TVK Spiele 25-26 Stand 10.09.25'!D36</f>
        <v>45976.75</v>
      </c>
      <c r="C36" s="36">
        <f>'TVK Spiele 25-26 Stand 10.09.25'!$D36</f>
        <v>45976.75</v>
      </c>
      <c r="D36" s="2" t="str">
        <f>'TVK Spiele 25-26 Stand 10.09.25'!F36</f>
        <v>TVK I</v>
      </c>
      <c r="E36" s="30" t="str">
        <f>'TVK Spiele 25-26 Stand 10.09.25'!G36</f>
        <v>DJK Nieder-Olm</v>
      </c>
      <c r="F36" s="30" t="str">
        <f>'TVK Spiele 25-26 Stand 10.09.25'!H36</f>
        <v>Regionale Schule</v>
      </c>
    </row>
    <row r="37" spans="1:6" x14ac:dyDescent="0.2">
      <c r="A37" s="33">
        <f>'TVK Spiele 25-26 Stand 10.09.25'!C37</f>
        <v>45977.416666666664</v>
      </c>
      <c r="B37" s="34">
        <f>'TVK Spiele 25-26 Stand 10.09.25'!D37</f>
        <v>45977.416666666664</v>
      </c>
      <c r="C37" s="36">
        <f>'TVK Spiele 25-26 Stand 10.09.25'!$D37</f>
        <v>45977.416666666664</v>
      </c>
      <c r="D37" s="2" t="str">
        <f>'TVK Spiele 25-26 Stand 10.09.25'!F37</f>
        <v>TVK U12mix1</v>
      </c>
      <c r="E37" s="30" t="str">
        <f>'TVK Spiele 25-26 Stand 10.09.25'!G37</f>
        <v>SG Towers Speyer/Schifferstadt 1</v>
      </c>
      <c r="F37" s="30" t="str">
        <f>'TVK Spiele 25-26 Stand 10.09.25'!H37</f>
        <v>Regionale Schule</v>
      </c>
    </row>
    <row r="38" spans="1:6" x14ac:dyDescent="0.2">
      <c r="A38" s="33">
        <f>'TVK Spiele 25-26 Stand 10.09.25'!C38</f>
        <v>45977.5</v>
      </c>
      <c r="B38" s="34">
        <f>'TVK Spiele 25-26 Stand 10.09.25'!D38</f>
        <v>45977.5</v>
      </c>
      <c r="C38" s="36">
        <f>'TVK Spiele 25-26 Stand 10.09.25'!$D38</f>
        <v>45977.5</v>
      </c>
      <c r="D38" s="2" t="str">
        <f>'TVK Spiele 25-26 Stand 10.09.25'!F38</f>
        <v>TVK U12mix2</v>
      </c>
      <c r="E38" s="30" t="str">
        <f>'TVK Spiele 25-26 Stand 10.09.25'!G38</f>
        <v>SG Towers Speyer/Schifferstadt 2</v>
      </c>
      <c r="F38" s="30" t="str">
        <f>'TVK Spiele 25-26 Stand 10.09.25'!H38</f>
        <v>Regionale Schule</v>
      </c>
    </row>
    <row r="39" spans="1:6" x14ac:dyDescent="0.2">
      <c r="A39" s="33">
        <f>'TVK Spiele 25-26 Stand 10.09.25'!C39</f>
        <v>45977.583333333336</v>
      </c>
      <c r="B39" s="34">
        <f>'TVK Spiele 25-26 Stand 10.09.25'!D39</f>
        <v>45977.583333333336</v>
      </c>
      <c r="C39" s="36">
        <f>'TVK Spiele 25-26 Stand 10.09.25'!$D39</f>
        <v>45977.583333333336</v>
      </c>
      <c r="D39" s="2" t="str">
        <f>'TVK Spiele 25-26 Stand 10.09.25'!F39</f>
        <v>TVK U14w</v>
      </c>
      <c r="E39" s="30" t="str">
        <f>'TVK Spiele 25-26 Stand 10.09.25'!G39</f>
        <v>SG Towers Speyer/Schifferstadt</v>
      </c>
      <c r="F39" s="30" t="str">
        <f>'TVK Spiele 25-26 Stand 10.09.25'!H39</f>
        <v>Regionale Schule</v>
      </c>
    </row>
    <row r="40" spans="1:6" x14ac:dyDescent="0.2">
      <c r="A40" s="33">
        <f>'TVK Spiele 25-26 Stand 10.09.25'!C40</f>
        <v>45983.458333333336</v>
      </c>
      <c r="B40" s="34">
        <f>'TVK Spiele 25-26 Stand 10.09.25'!D40</f>
        <v>45983.458333333336</v>
      </c>
      <c r="C40" s="36">
        <f>'TVK Spiele 25-26 Stand 10.09.25'!$D40</f>
        <v>45983.458333333336</v>
      </c>
      <c r="D40" s="2" t="str">
        <f>'TVK Spiele 25-26 Stand 10.09.25'!F40</f>
        <v>SG TV Dürkheim-BB-Int. Speyer 1</v>
      </c>
      <c r="E40" s="30" t="str">
        <f>'TVK Spiele 25-26 Stand 10.09.25'!G40</f>
        <v>TVK U12mix1</v>
      </c>
      <c r="F40" s="30" t="str">
        <f>'TVK Spiele 25-26 Stand 10.09.25'!H40</f>
        <v>Siedlungsschule (hinter PSD Bank Halle)</v>
      </c>
    </row>
    <row r="41" spans="1:6" x14ac:dyDescent="0.2">
      <c r="A41" s="33">
        <f>'TVK Spiele 25-26 Stand 10.09.25'!C41</f>
        <v>45983.583333333336</v>
      </c>
      <c r="B41" s="34">
        <f>'TVK Spiele 25-26 Stand 10.09.25'!D41</f>
        <v>45983.583333333336</v>
      </c>
      <c r="C41" s="36">
        <f>'TVK Spiele 25-26 Stand 10.09.25'!$D41</f>
        <v>45983.583333333336</v>
      </c>
      <c r="D41" s="2" t="str">
        <f>'TVK Spiele 25-26 Stand 10.09.25'!F41</f>
        <v>SG Ludwigshafen/Frankenthal</v>
      </c>
      <c r="E41" s="30" t="str">
        <f>'TVK Spiele 25-26 Stand 10.09.25'!G41</f>
        <v>TVK U14m</v>
      </c>
      <c r="F41" s="30" t="str">
        <f>'TVK Spiele 25-26 Stand 10.09.25'!H41</f>
        <v>Theodor-Heuss-Gymnasium</v>
      </c>
    </row>
    <row r="42" spans="1:6" x14ac:dyDescent="0.2">
      <c r="A42" s="33">
        <f>'TVK Spiele 25-26 Stand 10.09.25'!C42</f>
        <v>45984.458333333336</v>
      </c>
      <c r="B42" s="34">
        <f>'TVK Spiele 25-26 Stand 10.09.25'!D42</f>
        <v>45984.458333333336</v>
      </c>
      <c r="C42" s="36">
        <f>'TVK Spiele 25-26 Stand 10.09.25'!$D42</f>
        <v>45984.458333333336</v>
      </c>
      <c r="D42" s="2" t="str">
        <f>'TVK Spiele 25-26 Stand 10.09.25'!F42</f>
        <v>SG TV Dürkheim-BB-Int. Speyer 2</v>
      </c>
      <c r="E42" s="30" t="str">
        <f>'TVK Spiele 25-26 Stand 10.09.25'!G42</f>
        <v>TVK U12mix2</v>
      </c>
      <c r="F42" s="30" t="str">
        <f>'TVK Spiele 25-26 Stand 10.09.25'!H42</f>
        <v>TVD - Halle</v>
      </c>
    </row>
    <row r="43" spans="1:6" x14ac:dyDescent="0.2">
      <c r="A43" s="33">
        <f>'TVK Spiele 25-26 Stand 10.09.25'!C43</f>
        <v>45984.666666666664</v>
      </c>
      <c r="B43" s="34">
        <f>'TVK Spiele 25-26 Stand 10.09.25'!D43</f>
        <v>45984.666666666664</v>
      </c>
      <c r="C43" s="36">
        <f>'TVK Spiele 25-26 Stand 10.09.25'!$D43</f>
        <v>45984.666666666664</v>
      </c>
      <c r="D43" s="2" t="str">
        <f>'TVK Spiele 25-26 Stand 10.09.25'!F43</f>
        <v>SG Ludwigshafen/Frankenthal 2</v>
      </c>
      <c r="E43" s="30" t="str">
        <f>'TVK Spiele 25-26 Stand 10.09.25'!G43</f>
        <v>TVK II</v>
      </c>
      <c r="F43" s="30" t="str">
        <f>'TVK Spiele 25-26 Stand 10.09.25'!H43</f>
        <v>Robert Schuman IGS Frankenthal</v>
      </c>
    </row>
    <row r="44" spans="1:6" x14ac:dyDescent="0.2">
      <c r="A44" s="33">
        <f>'TVK Spiele 25-26 Stand 10.09.25'!C44</f>
        <v>45984.75</v>
      </c>
      <c r="B44" s="34">
        <f>'TVK Spiele 25-26 Stand 10.09.25'!D44</f>
        <v>45984.75</v>
      </c>
      <c r="C44" s="36">
        <f>'TVK Spiele 25-26 Stand 10.09.25'!$D44</f>
        <v>45984.75</v>
      </c>
      <c r="D44" s="2" t="str">
        <f>'TVK Spiele 25-26 Stand 10.09.25'!F44</f>
        <v>SG Ludwigshafen / Frankenthal</v>
      </c>
      <c r="E44" s="30" t="str">
        <f>'TVK Spiele 25-26 Stand 10.09.25'!G44</f>
        <v>TVK I</v>
      </c>
      <c r="F44" s="30" t="str">
        <f>'TVK Spiele 25-26 Stand 10.09.25'!H44</f>
        <v>Robert Schuman IGS Frankenthal</v>
      </c>
    </row>
    <row r="45" spans="1:6" x14ac:dyDescent="0.2">
      <c r="A45" s="33">
        <f>'TVK Spiele 25-26 Stand 10.09.25'!C45</f>
        <v>45990.5</v>
      </c>
      <c r="B45" s="34">
        <f>'TVK Spiele 25-26 Stand 10.09.25'!D45</f>
        <v>45990.5</v>
      </c>
      <c r="C45" s="36">
        <f>'TVK Spiele 25-26 Stand 10.09.25'!$D45</f>
        <v>45990.5</v>
      </c>
      <c r="D45" s="2" t="str">
        <f>'TVK Spiele 25-26 Stand 10.09.25'!F45</f>
        <v>TVK U16m</v>
      </c>
      <c r="E45" s="30" t="str">
        <f>'TVK Spiele 25-26 Stand 10.09.25'!G45</f>
        <v>TSG Maxdorf</v>
      </c>
      <c r="F45" s="30" t="str">
        <f>'TVK Spiele 25-26 Stand 10.09.25'!H45</f>
        <v>Regionale Schule</v>
      </c>
    </row>
    <row r="46" spans="1:6" x14ac:dyDescent="0.2">
      <c r="A46" s="33">
        <f>'TVK Spiele 25-26 Stand 10.09.25'!C46</f>
        <v>45990.583333333336</v>
      </c>
      <c r="B46" s="34">
        <f>'TVK Spiele 25-26 Stand 10.09.25'!D46</f>
        <v>45990.583333333336</v>
      </c>
      <c r="C46" s="36">
        <f>'TVK Spiele 25-26 Stand 10.09.25'!$D46</f>
        <v>45990.583333333336</v>
      </c>
      <c r="D46" s="2" t="str">
        <f>'TVK Spiele 25-26 Stand 10.09.25'!F46</f>
        <v>TVK U18m</v>
      </c>
      <c r="E46" s="30" t="str">
        <f>'TVK Spiele 25-26 Stand 10.09.25'!G46</f>
        <v>Kaiserslautern Thunderbolts e.V. 2</v>
      </c>
      <c r="F46" s="30" t="str">
        <f>'TVK Spiele 25-26 Stand 10.09.25'!H46</f>
        <v>Regionale Schule</v>
      </c>
    </row>
    <row r="47" spans="1:6" x14ac:dyDescent="0.2">
      <c r="A47" s="33">
        <f>'TVK Spiele 25-26 Stand 10.09.25'!C47</f>
        <v>45990.666666666664</v>
      </c>
      <c r="B47" s="34">
        <f>'TVK Spiele 25-26 Stand 10.09.25'!D47</f>
        <v>45990.666666666664</v>
      </c>
      <c r="C47" s="36">
        <f>'TVK Spiele 25-26 Stand 10.09.25'!$D47</f>
        <v>45990.666666666664</v>
      </c>
      <c r="D47" s="2" t="str">
        <f>'TVK Spiele 25-26 Stand 10.09.25'!F47</f>
        <v>TVK II</v>
      </c>
      <c r="E47" s="30" t="str">
        <f>'TVK Spiele 25-26 Stand 10.09.25'!G47</f>
        <v>Kaiserslautern Thunderbolts</v>
      </c>
      <c r="F47" s="30" t="str">
        <f>'TVK Spiele 25-26 Stand 10.09.25'!H47</f>
        <v>Regionale Schule</v>
      </c>
    </row>
    <row r="48" spans="1:6" x14ac:dyDescent="0.2">
      <c r="A48" s="33">
        <f>'TVK Spiele 25-26 Stand 10.09.25'!C48</f>
        <v>45990.75</v>
      </c>
      <c r="B48" s="34">
        <f>'TVK Spiele 25-26 Stand 10.09.25'!D48</f>
        <v>45990.75</v>
      </c>
      <c r="C48" s="36">
        <f>'TVK Spiele 25-26 Stand 10.09.25'!$D48</f>
        <v>45990.75</v>
      </c>
      <c r="D48" s="2" t="str">
        <f>'TVK Spiele 25-26 Stand 10.09.25'!F48</f>
        <v>TVK Damen</v>
      </c>
      <c r="E48" s="30" t="str">
        <f>'TVK Spiele 25-26 Stand 10.09.25'!G48</f>
        <v>TV Clausen</v>
      </c>
      <c r="F48" s="30" t="str">
        <f>'TVK Spiele 25-26 Stand 10.09.25'!H48</f>
        <v>Regionale Schule</v>
      </c>
    </row>
    <row r="49" spans="1:6" x14ac:dyDescent="0.2">
      <c r="A49" s="33">
        <f>'TVK Spiele 25-26 Stand 10.09.25'!C49</f>
        <v>45990.833333333336</v>
      </c>
      <c r="B49" s="34">
        <f>'TVK Spiele 25-26 Stand 10.09.25'!D49</f>
        <v>45990.833333333336</v>
      </c>
      <c r="C49" s="36">
        <f>'TVK Spiele 25-26 Stand 10.09.25'!$D49</f>
        <v>45990.833333333336</v>
      </c>
      <c r="D49" s="2" t="str">
        <f>'TVK Spiele 25-26 Stand 10.09.25'!F49</f>
        <v>TVK I</v>
      </c>
      <c r="E49" s="30" t="str">
        <f>'TVK Spiele 25-26 Stand 10.09.25'!G49</f>
        <v>TSG Heidesheim 2</v>
      </c>
      <c r="F49" s="30" t="str">
        <f>'TVK Spiele 25-26 Stand 10.09.25'!H49</f>
        <v>Regionale Schule</v>
      </c>
    </row>
    <row r="50" spans="1:6" x14ac:dyDescent="0.2">
      <c r="A50" s="33">
        <f>'TVK Spiele 25-26 Stand 10.09.25'!C50</f>
        <v>45991.5</v>
      </c>
      <c r="B50" s="34">
        <f>'TVK Spiele 25-26 Stand 10.09.25'!D50</f>
        <v>45991.5</v>
      </c>
      <c r="C50" s="36">
        <f>'TVK Spiele 25-26 Stand 10.09.25'!$D50</f>
        <v>45991.5</v>
      </c>
      <c r="D50" s="2" t="str">
        <f>'TVK Spiele 25-26 Stand 10.09.25'!F50</f>
        <v>TVK U12mix2</v>
      </c>
      <c r="E50" s="30" t="str">
        <f>'TVK Spiele 25-26 Stand 10.09.25'!G50</f>
        <v>TSG Maxdorf 2</v>
      </c>
      <c r="F50" s="30" t="str">
        <f>'TVK Spiele 25-26 Stand 10.09.25'!H50</f>
        <v>Regionale Schule</v>
      </c>
    </row>
    <row r="51" spans="1:6" x14ac:dyDescent="0.2">
      <c r="A51" s="33">
        <f>'TVK Spiele 25-26 Stand 10.09.25'!C51</f>
        <v>45991.583333333336</v>
      </c>
      <c r="B51" s="34">
        <f>'TVK Spiele 25-26 Stand 10.09.25'!D51</f>
        <v>45991.583333333336</v>
      </c>
      <c r="C51" s="36">
        <f>'TVK Spiele 25-26 Stand 10.09.25'!$D51</f>
        <v>45991.583333333336</v>
      </c>
      <c r="D51" s="2" t="str">
        <f>'TVK Spiele 25-26 Stand 10.09.25'!F51</f>
        <v>TVK U14w</v>
      </c>
      <c r="E51" s="30" t="str">
        <f>'TVK Spiele 25-26 Stand 10.09.25'!G51</f>
        <v>TSG Maxdorf</v>
      </c>
      <c r="F51" s="30" t="str">
        <f>'TVK Spiele 25-26 Stand 10.09.25'!H51</f>
        <v>Regionale Schule</v>
      </c>
    </row>
    <row r="52" spans="1:6" x14ac:dyDescent="0.2">
      <c r="A52" s="33">
        <f>'TVK Spiele 25-26 Stand 10.09.25'!C52</f>
        <v>45991.666666666664</v>
      </c>
      <c r="B52" s="34">
        <f>'TVK Spiele 25-26 Stand 10.09.25'!D52</f>
        <v>45991.666666666664</v>
      </c>
      <c r="C52" s="36">
        <f>'TVK Spiele 25-26 Stand 10.09.25'!$D52</f>
        <v>45991.666666666664</v>
      </c>
      <c r="D52" s="2" t="str">
        <f>'TVK Spiele 25-26 Stand 10.09.25'!F52</f>
        <v>TVK U14m</v>
      </c>
      <c r="E52" s="30" t="str">
        <f>'TVK Spiele 25-26 Stand 10.09.25'!G52</f>
        <v>TSG Maxdorf</v>
      </c>
      <c r="F52" s="30" t="str">
        <f>'TVK Spiele 25-26 Stand 10.09.25'!H52</f>
        <v>Regionale Schule</v>
      </c>
    </row>
    <row r="53" spans="1:6" x14ac:dyDescent="0.2">
      <c r="A53" s="33">
        <f>'TVK Spiele 25-26 Stand 10.09.25'!C53</f>
        <v>45997.5</v>
      </c>
      <c r="B53" s="34">
        <f>'TVK Spiele 25-26 Stand 10.09.25'!D53</f>
        <v>45997.5</v>
      </c>
      <c r="C53" s="36">
        <f>'TVK Spiele 25-26 Stand 10.09.25'!$D53</f>
        <v>45997.5</v>
      </c>
      <c r="D53" s="2" t="str">
        <f>'TVK Spiele 25-26 Stand 10.09.25'!F53</f>
        <v>TVK Damen</v>
      </c>
      <c r="E53" s="30" t="str">
        <f>'TVK Spiele 25-26 Stand 10.09.25'!G53</f>
        <v>SG TSG Deidesheim/NW-Haardt</v>
      </c>
      <c r="F53" s="30" t="str">
        <f>'TVK Spiele 25-26 Stand 10.09.25'!H53</f>
        <v>Regionale Schule</v>
      </c>
    </row>
    <row r="54" spans="1:6" x14ac:dyDescent="0.2">
      <c r="A54" s="33">
        <f>'TVK Spiele 25-26 Stand 10.09.25'!C54</f>
        <v>45997.583333333336</v>
      </c>
      <c r="B54" s="34">
        <f>'TVK Spiele 25-26 Stand 10.09.25'!D54</f>
        <v>45997.583333333336</v>
      </c>
      <c r="C54" s="36">
        <f>'TVK Spiele 25-26 Stand 10.09.25'!$D54</f>
        <v>45997.583333333336</v>
      </c>
      <c r="D54" s="2" t="str">
        <f>'TVK Spiele 25-26 Stand 10.09.25'!F54</f>
        <v>TVK U18m</v>
      </c>
      <c r="E54" s="30" t="str">
        <f>'TVK Spiele 25-26 Stand 10.09.25'!G54</f>
        <v>VT Zweibrücken</v>
      </c>
      <c r="F54" s="30" t="str">
        <f>'TVK Spiele 25-26 Stand 10.09.25'!H54</f>
        <v>Regionale Schule</v>
      </c>
    </row>
    <row r="55" spans="1:6" x14ac:dyDescent="0.2">
      <c r="A55" s="33">
        <f>'TVK Spiele 25-26 Stand 10.09.25'!C55</f>
        <v>45997.666666666664</v>
      </c>
      <c r="B55" s="34">
        <f>'TVK Spiele 25-26 Stand 10.09.25'!D55</f>
        <v>45997.666666666664</v>
      </c>
      <c r="C55" s="36">
        <f>'TVK Spiele 25-26 Stand 10.09.25'!$D55</f>
        <v>45997.666666666664</v>
      </c>
      <c r="D55" s="2" t="str">
        <f>'TVK Spiele 25-26 Stand 10.09.25'!F55</f>
        <v>TVK II</v>
      </c>
      <c r="E55" s="30" t="str">
        <f>'TVK Spiele 25-26 Stand 10.09.25'!G55</f>
        <v>VT Zweibrücken 2</v>
      </c>
      <c r="F55" s="30" t="str">
        <f>'TVK Spiele 25-26 Stand 10.09.25'!H55</f>
        <v>Regionale Schule</v>
      </c>
    </row>
    <row r="56" spans="1:6" x14ac:dyDescent="0.2">
      <c r="A56" s="33">
        <f>'TVK Spiele 25-26 Stand 10.09.25'!C56</f>
        <v>45997.75</v>
      </c>
      <c r="B56" s="34">
        <f>'TVK Spiele 25-26 Stand 10.09.25'!D56</f>
        <v>45997.75</v>
      </c>
      <c r="C56" s="36">
        <f>'TVK Spiele 25-26 Stand 10.09.25'!$D56</f>
        <v>45997.75</v>
      </c>
      <c r="D56" s="2" t="str">
        <f>'TVK Spiele 25-26 Stand 10.09.25'!F56</f>
        <v>TVK I</v>
      </c>
      <c r="E56" s="30" t="str">
        <f>'TVK Spiele 25-26 Stand 10.09.25'!G56</f>
        <v>SC Lerchenberg</v>
      </c>
      <c r="F56" s="30" t="str">
        <f>'TVK Spiele 25-26 Stand 10.09.25'!H56</f>
        <v>Regionale Schule</v>
      </c>
    </row>
    <row r="57" spans="1:6" x14ac:dyDescent="0.2">
      <c r="A57" s="33">
        <f>'TVK Spiele 25-26 Stand 10.09.25'!C57</f>
        <v>45998.416666666664</v>
      </c>
      <c r="B57" s="34">
        <f>'TVK Spiele 25-26 Stand 10.09.25'!D57</f>
        <v>45998.416666666664</v>
      </c>
      <c r="C57" s="36">
        <f>'TVK Spiele 25-26 Stand 10.09.25'!$D57</f>
        <v>45998.416666666664</v>
      </c>
      <c r="D57" s="2" t="str">
        <f>'TVK Spiele 25-26 Stand 10.09.25'!F57</f>
        <v>TVK U12mix2</v>
      </c>
      <c r="E57" s="30" t="str">
        <f>'TVK Spiele 25-26 Stand 10.09.25'!G57</f>
        <v>BBV Landau</v>
      </c>
      <c r="F57" s="30" t="str">
        <f>'TVK Spiele 25-26 Stand 10.09.25'!H57</f>
        <v>Regionale Schule</v>
      </c>
    </row>
    <row r="58" spans="1:6" x14ac:dyDescent="0.2">
      <c r="A58" s="33">
        <f>'TVK Spiele 25-26 Stand 10.09.25'!C58</f>
        <v>45998.5</v>
      </c>
      <c r="B58" s="34">
        <f>'TVK Spiele 25-26 Stand 10.09.25'!D58</f>
        <v>45998.5</v>
      </c>
      <c r="C58" s="36">
        <f>'TVK Spiele 25-26 Stand 10.09.25'!$D58</f>
        <v>45998.5</v>
      </c>
      <c r="D58" s="2" t="str">
        <f>'TVK Spiele 25-26 Stand 10.09.25'!F58</f>
        <v>TVK U14w</v>
      </c>
      <c r="E58" s="30" t="str">
        <f>'TVK Spiele 25-26 Stand 10.09.25'!G58</f>
        <v>BBV Landau</v>
      </c>
      <c r="F58" s="30" t="str">
        <f>'TVK Spiele 25-26 Stand 10.09.25'!H58</f>
        <v>Regionale Schule</v>
      </c>
    </row>
    <row r="59" spans="1:6" x14ac:dyDescent="0.2">
      <c r="A59" s="33">
        <f>'TVK Spiele 25-26 Stand 10.09.25'!C59</f>
        <v>45998.583333333336</v>
      </c>
      <c r="B59" s="34">
        <f>'TVK Spiele 25-26 Stand 10.09.25'!D59</f>
        <v>45998.583333333336</v>
      </c>
      <c r="C59" s="36">
        <f>'TVK Spiele 25-26 Stand 10.09.25'!$D59</f>
        <v>45998.583333333336</v>
      </c>
      <c r="D59" s="2" t="str">
        <f>'TVK Spiele 25-26 Stand 10.09.25'!F59</f>
        <v>TVK U14m</v>
      </c>
      <c r="E59" s="30" t="str">
        <f>'TVK Spiele 25-26 Stand 10.09.25'!G59</f>
        <v>VT Zweibrücken</v>
      </c>
      <c r="F59" s="30" t="str">
        <f>'TVK Spiele 25-26 Stand 10.09.25'!H59</f>
        <v>Regionale Schule</v>
      </c>
    </row>
    <row r="60" spans="1:6" x14ac:dyDescent="0.2">
      <c r="A60" s="33">
        <f>'TVK Spiele 25-26 Stand 10.09.25'!C60</f>
        <v>45998.666666666664</v>
      </c>
      <c r="B60" s="34">
        <f>'TVK Spiele 25-26 Stand 10.09.25'!D60</f>
        <v>45998.666666666664</v>
      </c>
      <c r="C60" s="36">
        <f>'TVK Spiele 25-26 Stand 10.09.25'!$D60</f>
        <v>45998.666666666664</v>
      </c>
      <c r="D60" s="2" t="str">
        <f>'TVK Spiele 25-26 Stand 10.09.25'!F60</f>
        <v>TVK U16m</v>
      </c>
      <c r="E60" s="30" t="str">
        <f>'TVK Spiele 25-26 Stand 10.09.25'!G60</f>
        <v>VT Zweibrücken</v>
      </c>
      <c r="F60" s="30" t="str">
        <f>'TVK Spiele 25-26 Stand 10.09.25'!H60</f>
        <v>Regionale Schule</v>
      </c>
    </row>
    <row r="61" spans="1:6" x14ac:dyDescent="0.2">
      <c r="A61" s="33">
        <f>'TVK Spiele 25-26 Stand 10.09.25'!C61</f>
        <v>46039.583333333336</v>
      </c>
      <c r="B61" s="34">
        <f>'TVK Spiele 25-26 Stand 10.09.25'!D61</f>
        <v>46039.583333333336</v>
      </c>
      <c r="C61" s="36">
        <f>'TVK Spiele 25-26 Stand 10.09.25'!$D61</f>
        <v>46039.583333333336</v>
      </c>
      <c r="D61" s="2" t="str">
        <f>'TVK Spiele 25-26 Stand 10.09.25'!F61</f>
        <v>TV Bad Bergzabern</v>
      </c>
      <c r="E61" s="30" t="str">
        <f>'TVK Spiele 25-26 Stand 10.09.25'!G61</f>
        <v>TVK U12mix2</v>
      </c>
      <c r="F61" s="30" t="str">
        <f>'TVK Spiele 25-26 Stand 10.09.25'!H61</f>
        <v>Verbandsgemeindehalle</v>
      </c>
    </row>
    <row r="62" spans="1:6" x14ac:dyDescent="0.2">
      <c r="A62" s="33">
        <f>'TVK Spiele 25-26 Stand 10.09.25'!C62</f>
        <v>46040.541666666664</v>
      </c>
      <c r="B62" s="34">
        <f>'TVK Spiele 25-26 Stand 10.09.25'!D62</f>
        <v>46040.541666666664</v>
      </c>
      <c r="C62" s="36">
        <f>'TVK Spiele 25-26 Stand 10.09.25'!$D62</f>
        <v>46040.541666666664</v>
      </c>
      <c r="D62" s="2" t="str">
        <f>'TVK Spiele 25-26 Stand 10.09.25'!F62</f>
        <v>SG Towers Speyer/Schifferstadt 2</v>
      </c>
      <c r="E62" s="30" t="str">
        <f>'TVK Spiele 25-26 Stand 10.09.25'!G62</f>
        <v>TVK II</v>
      </c>
      <c r="F62" s="30" t="str">
        <f>'TVK Spiele 25-26 Stand 10.09.25'!H62</f>
        <v>Friedrich-Magn.-Schwerd Gym.</v>
      </c>
    </row>
    <row r="63" spans="1:6" x14ac:dyDescent="0.2">
      <c r="A63" s="33">
        <f>'TVK Spiele 25-26 Stand 10.09.25'!C63</f>
        <v>46040.75</v>
      </c>
      <c r="B63" s="34">
        <f>'TVK Spiele 25-26 Stand 10.09.25'!D63</f>
        <v>46040.75</v>
      </c>
      <c r="C63" s="36">
        <f>'TVK Spiele 25-26 Stand 10.09.25'!$D63</f>
        <v>46040.75</v>
      </c>
      <c r="D63" s="2" t="str">
        <f>'TVK Spiele 25-26 Stand 10.09.25'!F63</f>
        <v>SG Towers Speyer/Schifferstadt</v>
      </c>
      <c r="E63" s="30" t="str">
        <f>'TVK Spiele 25-26 Stand 10.09.25'!G63</f>
        <v>TVK I</v>
      </c>
      <c r="F63" s="30" t="str">
        <f>'TVK Spiele 25-26 Stand 10.09.25'!H63</f>
        <v>Friedrich-Magn.-Schwerd Gym.</v>
      </c>
    </row>
    <row r="64" spans="1:6" x14ac:dyDescent="0.2">
      <c r="A64" s="33">
        <f>'TVK Spiele 25-26 Stand 10.09.25'!C64</f>
        <v>46040.75</v>
      </c>
      <c r="B64" s="34">
        <f>'TVK Spiele 25-26 Stand 10.09.25'!D64</f>
        <v>46040.75</v>
      </c>
      <c r="C64" s="36">
        <f>'TVK Spiele 25-26 Stand 10.09.25'!$D64</f>
        <v>46040.75</v>
      </c>
      <c r="D64" s="2" t="str">
        <f>'TVK Spiele 25-26 Stand 10.09.25'!F64</f>
        <v>TG 1846 Worms</v>
      </c>
      <c r="E64" s="30" t="str">
        <f>'TVK Spiele 25-26 Stand 10.09.25'!G64</f>
        <v>TVK Damen</v>
      </c>
      <c r="F64" s="30" t="str">
        <f>'TVK Spiele 25-26 Stand 10.09.25'!H64</f>
        <v>Nibelungenschule</v>
      </c>
    </row>
    <row r="65" spans="1:6" x14ac:dyDescent="0.2">
      <c r="A65" s="33">
        <f>'TVK Spiele 25-26 Stand 10.09.25'!C65</f>
        <v>46046</v>
      </c>
      <c r="B65" s="34">
        <f>'TVK Spiele 25-26 Stand 10.09.25'!D65</f>
        <v>46046</v>
      </c>
      <c r="C65" s="36">
        <f>'TVK Spiele 25-26 Stand 10.09.25'!$D65</f>
        <v>46046</v>
      </c>
      <c r="D65" s="2" t="str">
        <f>'TVK Spiele 25-26 Stand 10.09.25'!F65</f>
        <v>TVK U14w</v>
      </c>
      <c r="E65" s="30" t="str">
        <f>'TVK Spiele 25-26 Stand 10.09.25'!G65</f>
        <v>Kaiserslautern Thunderbolts e.V.</v>
      </c>
      <c r="F65" s="30" t="str">
        <f>'TVK Spiele 25-26 Stand 10.09.25'!H65</f>
        <v>Regionale Schule</v>
      </c>
    </row>
    <row r="66" spans="1:6" x14ac:dyDescent="0.2">
      <c r="A66" s="33">
        <f>'TVK Spiele 25-26 Stand 10.09.25'!C66</f>
        <v>46046.5</v>
      </c>
      <c r="B66" s="34">
        <f>'TVK Spiele 25-26 Stand 10.09.25'!D66</f>
        <v>46046.5</v>
      </c>
      <c r="C66" s="36">
        <f>'TVK Spiele 25-26 Stand 10.09.25'!$D66</f>
        <v>46046.5</v>
      </c>
      <c r="D66" s="2" t="str">
        <f>'TVK Spiele 25-26 Stand 10.09.25'!F66</f>
        <v>TVK U16m</v>
      </c>
      <c r="E66" s="30" t="str">
        <f>'TVK Spiele 25-26 Stand 10.09.25'!G66</f>
        <v>Kaiserslautern Thunderbolts e.V. 2</v>
      </c>
      <c r="F66" s="30" t="str">
        <f>'TVK Spiele 25-26 Stand 10.09.25'!H66</f>
        <v>Regionale Schule</v>
      </c>
    </row>
    <row r="67" spans="1:6" x14ac:dyDescent="0.2">
      <c r="A67" s="33">
        <f>'TVK Spiele 25-26 Stand 10.09.25'!C67</f>
        <v>46046.583333333336</v>
      </c>
      <c r="B67" s="34">
        <f>'TVK Spiele 25-26 Stand 10.09.25'!D67</f>
        <v>46046.583333333336</v>
      </c>
      <c r="C67" s="36">
        <f>'TVK Spiele 25-26 Stand 10.09.25'!$D67</f>
        <v>46046.583333333336</v>
      </c>
      <c r="D67" s="2" t="str">
        <f>'TVK Spiele 25-26 Stand 10.09.25'!F67</f>
        <v>TVK U18m</v>
      </c>
      <c r="E67" s="30" t="str">
        <f>'TVK Spiele 25-26 Stand 10.09.25'!G67</f>
        <v>TSG Maxdorf</v>
      </c>
      <c r="F67" s="30" t="str">
        <f>'TVK Spiele 25-26 Stand 10.09.25'!H67</f>
        <v>Regionale Schule</v>
      </c>
    </row>
    <row r="68" spans="1:6" x14ac:dyDescent="0.2">
      <c r="A68" s="33">
        <f>'TVK Spiele 25-26 Stand 10.09.25'!C68</f>
        <v>46046.666666666664</v>
      </c>
      <c r="B68" s="34">
        <f>'TVK Spiele 25-26 Stand 10.09.25'!D68</f>
        <v>46046.666666666664</v>
      </c>
      <c r="C68" s="36">
        <f>'TVK Spiele 25-26 Stand 10.09.25'!$D68</f>
        <v>46046.666666666664</v>
      </c>
      <c r="D68" s="2" t="str">
        <f>'TVK Spiele 25-26 Stand 10.09.25'!F68</f>
        <v>TVK II</v>
      </c>
      <c r="E68" s="30" t="str">
        <f>'TVK Spiele 25-26 Stand 10.09.25'!G68</f>
        <v>TSG Maxdorf</v>
      </c>
      <c r="F68" s="30" t="str">
        <f>'TVK Spiele 25-26 Stand 10.09.25'!H68</f>
        <v>Regionale Schule</v>
      </c>
    </row>
    <row r="69" spans="1:6" x14ac:dyDescent="0.2">
      <c r="A69" s="33">
        <f>'TVK Spiele 25-26 Stand 10.09.25'!C69</f>
        <v>46046.833333333336</v>
      </c>
      <c r="B69" s="34">
        <f>'TVK Spiele 25-26 Stand 10.09.25'!D69</f>
        <v>46046.833333333336</v>
      </c>
      <c r="C69" s="36">
        <f>'TVK Spiele 25-26 Stand 10.09.25'!$D69</f>
        <v>46046.833333333336</v>
      </c>
      <c r="D69" s="2" t="str">
        <f>'TVK Spiele 25-26 Stand 10.09.25'!F69</f>
        <v>TVK I</v>
      </c>
      <c r="E69" s="30" t="str">
        <f>'TVK Spiele 25-26 Stand 10.09.25'!G69</f>
        <v>ASC Theresianum Mainz 2</v>
      </c>
      <c r="F69" s="30" t="str">
        <f>'TVK Spiele 25-26 Stand 10.09.25'!H69</f>
        <v>Regionale Schule</v>
      </c>
    </row>
    <row r="70" spans="1:6" x14ac:dyDescent="0.2">
      <c r="A70" s="33">
        <f>'TVK Spiele 25-26 Stand 10.09.25'!C70</f>
        <v>46047.416666666664</v>
      </c>
      <c r="B70" s="34">
        <f>'TVK Spiele 25-26 Stand 10.09.25'!D70</f>
        <v>46047.416666666664</v>
      </c>
      <c r="C70" s="36">
        <f>'TVK Spiele 25-26 Stand 10.09.25'!$D70</f>
        <v>46047.416666666664</v>
      </c>
      <c r="D70" s="2" t="str">
        <f>'TVK Spiele 25-26 Stand 10.09.25'!F70</f>
        <v>TVK U12mix1</v>
      </c>
      <c r="E70" s="30" t="str">
        <f>'TVK Spiele 25-26 Stand 10.09.25'!G70</f>
        <v>Kaiserslautern Thunderbolts e.V. 1</v>
      </c>
      <c r="F70" s="30" t="str">
        <f>'TVK Spiele 25-26 Stand 10.09.25'!H70</f>
        <v>Regionale Schule</v>
      </c>
    </row>
    <row r="71" spans="1:6" x14ac:dyDescent="0.2">
      <c r="A71" s="33">
        <f>'TVK Spiele 25-26 Stand 10.09.25'!C71</f>
        <v>46047.5</v>
      </c>
      <c r="B71" s="34">
        <f>'TVK Spiele 25-26 Stand 10.09.25'!D71</f>
        <v>46047.5</v>
      </c>
      <c r="C71" s="36">
        <f>'TVK Spiele 25-26 Stand 10.09.25'!$D71</f>
        <v>46047.5</v>
      </c>
      <c r="D71" s="2" t="str">
        <f>'TVK Spiele 25-26 Stand 10.09.25'!F71</f>
        <v>TVK U12mix2</v>
      </c>
      <c r="E71" s="30" t="str">
        <f>'TVK Spiele 25-26 Stand 10.09.25'!G71</f>
        <v>Kaiserslautern Thunderbolts e.V. 2</v>
      </c>
      <c r="F71" s="30" t="str">
        <f>'TVK Spiele 25-26 Stand 10.09.25'!H71</f>
        <v>Regionale Schule</v>
      </c>
    </row>
    <row r="72" spans="1:6" x14ac:dyDescent="0.2">
      <c r="A72" s="33">
        <f>'TVK Spiele 25-26 Stand 10.09.25'!C72</f>
        <v>46047.666666666664</v>
      </c>
      <c r="B72" s="34">
        <f>'TVK Spiele 25-26 Stand 10.09.25'!D72</f>
        <v>46047.666666666664</v>
      </c>
      <c r="C72" s="36">
        <f>'TVK Spiele 25-26 Stand 10.09.25'!$D72</f>
        <v>46047.666666666664</v>
      </c>
      <c r="D72" s="2" t="str">
        <f>'TVK Spiele 25-26 Stand 10.09.25'!F72</f>
        <v>TVK U14m</v>
      </c>
      <c r="E72" s="30" t="str">
        <f>'TVK Spiele 25-26 Stand 10.09.25'!G72</f>
        <v>Kaiserslautern Thunderbolts e.V. 1</v>
      </c>
      <c r="F72" s="30" t="str">
        <f>'TVK Spiele 25-26 Stand 10.09.25'!H72</f>
        <v>Regionale Schule</v>
      </c>
    </row>
    <row r="73" spans="1:6" x14ac:dyDescent="0.2">
      <c r="A73" s="33">
        <f>'TVK Spiele 25-26 Stand 10.09.25'!C73</f>
        <v>46054.625</v>
      </c>
      <c r="B73" s="34">
        <f>'TVK Spiele 25-26 Stand 10.09.25'!D73</f>
        <v>46054.625</v>
      </c>
      <c r="C73" s="36">
        <f>'TVK Spiele 25-26 Stand 10.09.25'!$D73</f>
        <v>46054.625</v>
      </c>
      <c r="D73" s="2" t="str">
        <f>'TVK Spiele 25-26 Stand 10.09.25'!F73</f>
        <v>SG TSG Deidesheim/NW-Haardt</v>
      </c>
      <c r="E73" s="30" t="str">
        <f>'TVK Spiele 25-26 Stand 10.09.25'!G73</f>
        <v>TVK Damen</v>
      </c>
      <c r="F73" s="30" t="str">
        <f>'TVK Spiele 25-26 Stand 10.09.25'!H73</f>
        <v>Kurfürst-Ruprecht-Gymnasium</v>
      </c>
    </row>
    <row r="74" spans="1:6" x14ac:dyDescent="0.2">
      <c r="A74" s="33">
        <f>'TVK Spiele 25-26 Stand 10.09.25'!C74</f>
        <v>46074.416666666664</v>
      </c>
      <c r="B74" s="34">
        <f>'TVK Spiele 25-26 Stand 10.09.25'!D74</f>
        <v>46074.416666666664</v>
      </c>
      <c r="C74" s="36">
        <f>'TVK Spiele 25-26 Stand 10.09.25'!$D74</f>
        <v>46074.416666666664</v>
      </c>
      <c r="D74" s="2" t="str">
        <f>'TVK Spiele 25-26 Stand 10.09.25'!F74</f>
        <v>Eintracht Lambsheim e.V.</v>
      </c>
      <c r="E74" s="30" t="str">
        <f>'TVK Spiele 25-26 Stand 10.09.25'!G74</f>
        <v>TVK U12mix2</v>
      </c>
      <c r="F74" s="30" t="str">
        <f>'TVK Spiele 25-26 Stand 10.09.25'!H74</f>
        <v>Karl-Wendel-Schule</v>
      </c>
    </row>
    <row r="75" spans="1:6" x14ac:dyDescent="0.2">
      <c r="A75" s="33">
        <f>'TVK Spiele 25-26 Stand 10.09.25'!C75</f>
        <v>46074.666666666664</v>
      </c>
      <c r="B75" s="34">
        <f>'TVK Spiele 25-26 Stand 10.09.25'!D75</f>
        <v>46074.666666666664</v>
      </c>
      <c r="C75" s="36">
        <f>'TVK Spiele 25-26 Stand 10.09.25'!$D75</f>
        <v>46074.666666666664</v>
      </c>
      <c r="D75" s="2" t="str">
        <f>'TVK Spiele 25-26 Stand 10.09.25'!F75</f>
        <v>TV 03 Ramstein</v>
      </c>
      <c r="E75" s="30" t="str">
        <f>'TVK Spiele 25-26 Stand 10.09.25'!G75</f>
        <v>TVK U14m</v>
      </c>
      <c r="F75" s="30" t="str">
        <f>'TVK Spiele 25-26 Stand 10.09.25'!H75</f>
        <v>Reichswaldhalle</v>
      </c>
    </row>
    <row r="76" spans="1:6" x14ac:dyDescent="0.2">
      <c r="A76" s="33">
        <f>'TVK Spiele 25-26 Stand 10.09.25'!C76</f>
        <v>46074.666666666664</v>
      </c>
      <c r="B76" s="34">
        <f>'TVK Spiele 25-26 Stand 10.09.25'!D76</f>
        <v>46074.666666666664</v>
      </c>
      <c r="C76" s="36">
        <f>'TVK Spiele 25-26 Stand 10.09.25'!$D76</f>
        <v>46074.666666666664</v>
      </c>
      <c r="D76" s="2" t="str">
        <f>'TVK Spiele 25-26 Stand 10.09.25'!F76</f>
        <v>Eintracht Lambsheim e.V.</v>
      </c>
      <c r="E76" s="30" t="str">
        <f>'TVK Spiele 25-26 Stand 10.09.25'!G76</f>
        <v>TVK U18m</v>
      </c>
      <c r="F76" s="30" t="str">
        <f>'TVK Spiele 25-26 Stand 10.09.25'!H76</f>
        <v>Karl-Wendel-Schule</v>
      </c>
    </row>
    <row r="77" spans="1:6" x14ac:dyDescent="0.2">
      <c r="A77" s="33">
        <f>'TVK Spiele 25-26 Stand 10.09.25'!C77</f>
        <v>46074.75</v>
      </c>
      <c r="B77" s="34">
        <f>'TVK Spiele 25-26 Stand 10.09.25'!D77</f>
        <v>46074.75</v>
      </c>
      <c r="C77" s="36">
        <f>'TVK Spiele 25-26 Stand 10.09.25'!$D77</f>
        <v>46074.75</v>
      </c>
      <c r="D77" s="2" t="str">
        <f>'TVK Spiele 25-26 Stand 10.09.25'!F77</f>
        <v>TV 03 Ramstein</v>
      </c>
      <c r="E77" s="30" t="str">
        <f>'TVK Spiele 25-26 Stand 10.09.25'!G77</f>
        <v>TVK I</v>
      </c>
      <c r="F77" s="30" t="str">
        <f>'TVK Spiele 25-26 Stand 10.09.25'!H77</f>
        <v>Reichswaldhalle</v>
      </c>
    </row>
    <row r="78" spans="1:6" x14ac:dyDescent="0.2">
      <c r="A78" s="33">
        <f>'TVK Spiele 25-26 Stand 10.09.25'!C78</f>
        <v>46075.541666666664</v>
      </c>
      <c r="B78" s="34">
        <f>'TVK Spiele 25-26 Stand 10.09.25'!D78</f>
        <v>46075.541666666664</v>
      </c>
      <c r="C78" s="36">
        <f>'TVK Spiele 25-26 Stand 10.09.25'!$D78</f>
        <v>46075.541666666664</v>
      </c>
      <c r="D78" s="2" t="str">
        <f>'TVK Spiele 25-26 Stand 10.09.25'!F78</f>
        <v>BBC Fastbreakers Rockenhausen</v>
      </c>
      <c r="E78" s="30" t="str">
        <f>'TVK Spiele 25-26 Stand 10.09.25'!G78</f>
        <v>TVK U16m</v>
      </c>
      <c r="F78" s="30" t="str">
        <f>'TVK Spiele 25-26 Stand 10.09.25'!H78</f>
        <v>Donnersberghalle</v>
      </c>
    </row>
    <row r="79" spans="1:6" x14ac:dyDescent="0.2">
      <c r="A79" s="33">
        <f>'TVK Spiele 25-26 Stand 10.09.25'!C79</f>
        <v>46081.583333333336</v>
      </c>
      <c r="B79" s="34">
        <f>'TVK Spiele 25-26 Stand 10.09.25'!D79</f>
        <v>46081.583333333336</v>
      </c>
      <c r="C79" s="36">
        <f>'TVK Spiele 25-26 Stand 10.09.25'!$D79</f>
        <v>46081.583333333336</v>
      </c>
      <c r="D79" s="2" t="str">
        <f>'TVK Spiele 25-26 Stand 10.09.25'!F79</f>
        <v>TVK U18m</v>
      </c>
      <c r="E79" s="30" t="str">
        <f>'TVK Spiele 25-26 Stand 10.09.25'!G79</f>
        <v>1. FC Kaiserslautern 1</v>
      </c>
      <c r="F79" s="30" t="str">
        <f>'TVK Spiele 25-26 Stand 10.09.25'!H79</f>
        <v>Regionale Schule</v>
      </c>
    </row>
    <row r="80" spans="1:6" x14ac:dyDescent="0.2">
      <c r="A80" s="33">
        <f>'TVK Spiele 25-26 Stand 10.09.25'!C80</f>
        <v>46081.666666666664</v>
      </c>
      <c r="B80" s="34">
        <f>'TVK Spiele 25-26 Stand 10.09.25'!D80</f>
        <v>46081.666666666664</v>
      </c>
      <c r="C80" s="36">
        <f>'TVK Spiele 25-26 Stand 10.09.25'!$D80</f>
        <v>46081.666666666664</v>
      </c>
      <c r="D80" s="2" t="str">
        <f>'TVK Spiele 25-26 Stand 10.09.25'!F80</f>
        <v>TVK II</v>
      </c>
      <c r="E80" s="30" t="str">
        <f>'TVK Spiele 25-26 Stand 10.09.25'!G80</f>
        <v>BBC Mehlingen</v>
      </c>
      <c r="F80" s="30" t="str">
        <f>'TVK Spiele 25-26 Stand 10.09.25'!H80</f>
        <v>Regionale Schule</v>
      </c>
    </row>
    <row r="81" spans="1:6" x14ac:dyDescent="0.2">
      <c r="A81" s="33">
        <f>'TVK Spiele 25-26 Stand 10.09.25'!C81</f>
        <v>46081.75</v>
      </c>
      <c r="B81" s="34">
        <f>'TVK Spiele 25-26 Stand 10.09.25'!D81</f>
        <v>46081.75</v>
      </c>
      <c r="C81" s="36">
        <f>'TVK Spiele 25-26 Stand 10.09.25'!$D81</f>
        <v>46081.75</v>
      </c>
      <c r="D81" s="2" t="str">
        <f>'TVK Spiele 25-26 Stand 10.09.25'!F81</f>
        <v>TVK Damen</v>
      </c>
      <c r="E81" s="30" t="str">
        <f>'TVK Spiele 25-26 Stand 10.09.25'!G81</f>
        <v>SC Lerchenberg</v>
      </c>
      <c r="F81" s="30" t="str">
        <f>'TVK Spiele 25-26 Stand 10.09.25'!H81</f>
        <v>Regionale Schule</v>
      </c>
    </row>
    <row r="82" spans="1:6" x14ac:dyDescent="0.2">
      <c r="A82" s="33">
        <f>'TVK Spiele 25-26 Stand 10.09.25'!C82</f>
        <v>46081.833333333336</v>
      </c>
      <c r="B82" s="34">
        <f>'TVK Spiele 25-26 Stand 10.09.25'!D82</f>
        <v>46081.833333333336</v>
      </c>
      <c r="C82" s="36">
        <f>'TVK Spiele 25-26 Stand 10.09.25'!$D82</f>
        <v>46081.833333333336</v>
      </c>
      <c r="D82" s="2" t="str">
        <f>'TVK Spiele 25-26 Stand 10.09.25'!F82</f>
        <v>TVK I</v>
      </c>
      <c r="E82" s="30" t="str">
        <f>'TVK Spiele 25-26 Stand 10.09.25'!G82</f>
        <v>1. FC Kaiserslautern 2</v>
      </c>
      <c r="F82" s="30" t="str">
        <f>'TVK Spiele 25-26 Stand 10.09.25'!H82</f>
        <v>Regionale Schule</v>
      </c>
    </row>
    <row r="83" spans="1:6" x14ac:dyDescent="0.2">
      <c r="A83" s="33">
        <f>'TVK Spiele 25-26 Stand 10.09.25'!C83</f>
        <v>46082.416666666664</v>
      </c>
      <c r="B83" s="34">
        <f>'TVK Spiele 25-26 Stand 10.09.25'!D83</f>
        <v>46082.416666666664</v>
      </c>
      <c r="C83" s="36">
        <f>'TVK Spiele 25-26 Stand 10.09.25'!$D83</f>
        <v>46082.416666666664</v>
      </c>
      <c r="D83" s="2" t="str">
        <f>'TVK Spiele 25-26 Stand 10.09.25'!F83</f>
        <v>TVK U12mix1</v>
      </c>
      <c r="E83" s="30" t="str">
        <f>'TVK Spiele 25-26 Stand 10.09.25'!G83</f>
        <v>1. FC Kaiserslautern</v>
      </c>
      <c r="F83" s="30" t="str">
        <f>'TVK Spiele 25-26 Stand 10.09.25'!H83</f>
        <v>Regionale Schule</v>
      </c>
    </row>
    <row r="84" spans="1:6" x14ac:dyDescent="0.2">
      <c r="A84" s="33">
        <f>'TVK Spiele 25-26 Stand 10.09.25'!C84</f>
        <v>46082.5</v>
      </c>
      <c r="B84" s="34">
        <f>'TVK Spiele 25-26 Stand 10.09.25'!D84</f>
        <v>46082.5</v>
      </c>
      <c r="C84" s="36">
        <f>'TVK Spiele 25-26 Stand 10.09.25'!$D84</f>
        <v>46082.5</v>
      </c>
      <c r="D84" s="2" t="str">
        <f>'TVK Spiele 25-26 Stand 10.09.25'!F84</f>
        <v>TVK U14w</v>
      </c>
      <c r="E84" s="30" t="str">
        <f>'TVK Spiele 25-26 Stand 10.09.25'!G84</f>
        <v>SG 1. FC Kaiserslautern/BBC Mehlingen</v>
      </c>
      <c r="F84" s="30" t="str">
        <f>'TVK Spiele 25-26 Stand 10.09.25'!H84</f>
        <v>Regionale Schule</v>
      </c>
    </row>
    <row r="85" spans="1:6" x14ac:dyDescent="0.2">
      <c r="A85" s="33">
        <f>'TVK Spiele 25-26 Stand 10.09.25'!C85</f>
        <v>46082.583333333336</v>
      </c>
      <c r="B85" s="34">
        <f>'TVK Spiele 25-26 Stand 10.09.25'!D85</f>
        <v>46082.583333333336</v>
      </c>
      <c r="C85" s="36">
        <f>'TVK Spiele 25-26 Stand 10.09.25'!$D85</f>
        <v>46082.583333333336</v>
      </c>
      <c r="D85" s="2" t="str">
        <f>'TVK Spiele 25-26 Stand 10.09.25'!F85</f>
        <v>TVK U14m</v>
      </c>
      <c r="E85" s="30" t="str">
        <f>'TVK Spiele 25-26 Stand 10.09.25'!G85</f>
        <v>BBC Mehlingen</v>
      </c>
      <c r="F85" s="30" t="str">
        <f>'TVK Spiele 25-26 Stand 10.09.25'!H85</f>
        <v>Regionale Schule</v>
      </c>
    </row>
    <row r="86" spans="1:6" x14ac:dyDescent="0.2">
      <c r="A86" s="33">
        <f>'TVK Spiele 25-26 Stand 10.09.25'!C86</f>
        <v>46082.666666666664</v>
      </c>
      <c r="B86" s="34">
        <f>'TVK Spiele 25-26 Stand 10.09.25'!D86</f>
        <v>46082.666666666664</v>
      </c>
      <c r="C86" s="36">
        <f>'TVK Spiele 25-26 Stand 10.09.25'!$D86</f>
        <v>46082.666666666664</v>
      </c>
      <c r="D86" s="2" t="str">
        <f>'TVK Spiele 25-26 Stand 10.09.25'!F86</f>
        <v>TVK U16m</v>
      </c>
      <c r="E86" s="30" t="str">
        <f>'TVK Spiele 25-26 Stand 10.09.25'!G86</f>
        <v>BBC Mehlingen</v>
      </c>
      <c r="F86" s="30" t="str">
        <f>'TVK Spiele 25-26 Stand 10.09.25'!H86</f>
        <v>Regionale Schule</v>
      </c>
    </row>
    <row r="87" spans="1:6" x14ac:dyDescent="0.2">
      <c r="A87" s="33">
        <f>'TVK Spiele 25-26 Stand 10.09.25'!C87</f>
        <v>46088.583333333336</v>
      </c>
      <c r="B87" s="34">
        <f>'TVK Spiele 25-26 Stand 10.09.25'!D87</f>
        <v>46088.583333333336</v>
      </c>
      <c r="C87" s="36">
        <f>'TVK Spiele 25-26 Stand 10.09.25'!$D87</f>
        <v>46088.583333333336</v>
      </c>
      <c r="D87" s="2" t="str">
        <f>'TVK Spiele 25-26 Stand 10.09.25'!F87</f>
        <v>1. FC Kaiserslautern 1</v>
      </c>
      <c r="E87" s="30" t="str">
        <f>'TVK Spiele 25-26 Stand 10.09.25'!G87</f>
        <v>TVK U16m</v>
      </c>
      <c r="F87" s="30" t="str">
        <f>'TVK Spiele 25-26 Stand 10.09.25'!H87</f>
        <v>Hohenstaufengymnasium KL</v>
      </c>
    </row>
    <row r="88" spans="1:6" x14ac:dyDescent="0.2">
      <c r="A88" s="33">
        <f>'TVK Spiele 25-26 Stand 10.09.25'!C88</f>
        <v>46089.416666666664</v>
      </c>
      <c r="B88" s="34">
        <f>'TVK Spiele 25-26 Stand 10.09.25'!D88</f>
        <v>46089.416666666664</v>
      </c>
      <c r="C88" s="36">
        <f>'TVK Spiele 25-26 Stand 10.09.25'!$D88</f>
        <v>46089.416666666664</v>
      </c>
      <c r="D88" s="2" t="str">
        <f>'TVK Spiele 25-26 Stand 10.09.25'!F88</f>
        <v>SG Towers Speyer/Schifferstadt 2</v>
      </c>
      <c r="E88" s="30" t="str">
        <f>'TVK Spiele 25-26 Stand 10.09.25'!G88</f>
        <v>TVK U12mix2</v>
      </c>
      <c r="F88" s="30" t="str">
        <f>'TVK Spiele 25-26 Stand 10.09.25'!H88</f>
        <v>Grundschule im Vogelgesang</v>
      </c>
    </row>
    <row r="89" spans="1:6" x14ac:dyDescent="0.2">
      <c r="A89" s="33">
        <f>'TVK Spiele 25-26 Stand 10.09.25'!C89</f>
        <v>46089.416666666664</v>
      </c>
      <c r="B89" s="34">
        <f>'TVK Spiele 25-26 Stand 10.09.25'!D89</f>
        <v>46089.416666666664</v>
      </c>
      <c r="C89" s="36">
        <f>'TVK Spiele 25-26 Stand 10.09.25'!$D89</f>
        <v>46089.416666666664</v>
      </c>
      <c r="D89" s="2" t="str">
        <f>'TVK Spiele 25-26 Stand 10.09.25'!F89</f>
        <v>1. FC Kaiserslautern 2</v>
      </c>
      <c r="E89" s="30" t="str">
        <f>'TVK Spiele 25-26 Stand 10.09.25'!G89</f>
        <v>TVK U14m</v>
      </c>
      <c r="F89" s="30" t="str">
        <f>'TVK Spiele 25-26 Stand 10.09.25'!H89</f>
        <v>Hohenstaufengymnasium KL</v>
      </c>
    </row>
    <row r="90" spans="1:6" x14ac:dyDescent="0.2">
      <c r="A90" s="33">
        <f>'TVK Spiele 25-26 Stand 10.09.25'!C90</f>
        <v>46089.520833333336</v>
      </c>
      <c r="B90" s="34">
        <f>'TVK Spiele 25-26 Stand 10.09.25'!D90</f>
        <v>46089.520833333336</v>
      </c>
      <c r="C90" s="36">
        <f>'TVK Spiele 25-26 Stand 10.09.25'!$D90</f>
        <v>46089.520833333336</v>
      </c>
      <c r="D90" s="2" t="str">
        <f>'TVK Spiele 25-26 Stand 10.09.25'!F90</f>
        <v>SG Towers Speyer/Schifferstadt 1</v>
      </c>
      <c r="E90" s="30" t="str">
        <f>'TVK Spiele 25-26 Stand 10.09.25'!G90</f>
        <v>TVK U12mix1</v>
      </c>
      <c r="F90" s="30" t="str">
        <f>'TVK Spiele 25-26 Stand 10.09.25'!H90</f>
        <v>Grundschule im Vogelgesang</v>
      </c>
    </row>
    <row r="91" spans="1:6" x14ac:dyDescent="0.2">
      <c r="A91" s="33">
        <f>'TVK Spiele 25-26 Stand 10.09.25'!C91</f>
        <v>46089.583333333336</v>
      </c>
      <c r="B91" s="34">
        <f>'TVK Spiele 25-26 Stand 10.09.25'!D91</f>
        <v>46089.583333333336</v>
      </c>
      <c r="C91" s="36">
        <f>'TVK Spiele 25-26 Stand 10.09.25'!$D91</f>
        <v>46089.583333333336</v>
      </c>
      <c r="D91" s="2" t="str">
        <f>'TVK Spiele 25-26 Stand 10.09.25'!F91</f>
        <v>SG Towers Speyer/Schifferstadt</v>
      </c>
      <c r="E91" s="30" t="str">
        <f>'TVK Spiele 25-26 Stand 10.09.25'!G91</f>
        <v>TVK U14w</v>
      </c>
      <c r="F91" s="30" t="str">
        <f>'TVK Spiele 25-26 Stand 10.09.25'!H91</f>
        <v>Friedrich-Magn.-Schwerd Gym.</v>
      </c>
    </row>
    <row r="92" spans="1:6" x14ac:dyDescent="0.2">
      <c r="A92" s="33">
        <f>'TVK Spiele 25-26 Stand 10.09.25'!C92</f>
        <v>46089.666666666664</v>
      </c>
      <c r="B92" s="34">
        <f>'TVK Spiele 25-26 Stand 10.09.25'!D92</f>
        <v>46089.666666666664</v>
      </c>
      <c r="C92" s="36">
        <f>'TVK Spiele 25-26 Stand 10.09.25'!$D92</f>
        <v>46089.666666666664</v>
      </c>
      <c r="D92" s="2" t="str">
        <f>'TVK Spiele 25-26 Stand 10.09.25'!F92</f>
        <v>DJK Nieder-Olm</v>
      </c>
      <c r="E92" s="30" t="str">
        <f>'TVK Spiele 25-26 Stand 10.09.25'!G92</f>
        <v>TVK I</v>
      </c>
      <c r="F92" s="30" t="str">
        <f>'TVK Spiele 25-26 Stand 10.09.25'!H92</f>
        <v>Staatl. Gymnasium Nieder-Olm</v>
      </c>
    </row>
    <row r="93" spans="1:6" x14ac:dyDescent="0.2">
      <c r="A93" s="33">
        <f>'TVK Spiele 25-26 Stand 10.09.25'!C93</f>
        <v>46095.666666666664</v>
      </c>
      <c r="B93" s="34">
        <f>'TVK Spiele 25-26 Stand 10.09.25'!D93</f>
        <v>46095.666666666664</v>
      </c>
      <c r="C93" s="36">
        <f>'TVK Spiele 25-26 Stand 10.09.25'!$D93</f>
        <v>46095.666666666664</v>
      </c>
      <c r="D93" s="2" t="str">
        <f>'TVK Spiele 25-26 Stand 10.09.25'!F93</f>
        <v>TVK II</v>
      </c>
      <c r="E93" s="30" t="str">
        <f>'TVK Spiele 25-26 Stand 10.09.25'!G93</f>
        <v>SG Ludwigshafen/Frankenthal 2</v>
      </c>
      <c r="F93" s="30" t="str">
        <f>'TVK Spiele 25-26 Stand 10.09.25'!H93</f>
        <v>Regionale Schule</v>
      </c>
    </row>
    <row r="94" spans="1:6" x14ac:dyDescent="0.2">
      <c r="A94" s="33">
        <f>'TVK Spiele 25-26 Stand 10.09.25'!C94</f>
        <v>46095.75</v>
      </c>
      <c r="B94" s="34">
        <f>'TVK Spiele 25-26 Stand 10.09.25'!D94</f>
        <v>46095.75</v>
      </c>
      <c r="C94" s="36">
        <f>'TVK Spiele 25-26 Stand 10.09.25'!$D94</f>
        <v>46095.75</v>
      </c>
      <c r="D94" s="2" t="str">
        <f>'TVK Spiele 25-26 Stand 10.09.25'!F94</f>
        <v>TVK I</v>
      </c>
      <c r="E94" s="30" t="str">
        <f>'TVK Spiele 25-26 Stand 10.09.25'!G94</f>
        <v>SG Ludwigshafen / Frankenthal</v>
      </c>
      <c r="F94" s="30" t="str">
        <f>'TVK Spiele 25-26 Stand 10.09.25'!H94</f>
        <v>Regionale Schule</v>
      </c>
    </row>
    <row r="95" spans="1:6" x14ac:dyDescent="0.2">
      <c r="A95" s="33">
        <f>'TVK Spiele 25-26 Stand 10.09.25'!C95</f>
        <v>46096.416666666664</v>
      </c>
      <c r="B95" s="34">
        <f>'TVK Spiele 25-26 Stand 10.09.25'!D95</f>
        <v>46096.416666666664</v>
      </c>
      <c r="C95" s="36">
        <f>'TVK Spiele 25-26 Stand 10.09.25'!$D95</f>
        <v>46096.416666666664</v>
      </c>
      <c r="D95" s="2" t="str">
        <f>'TVK Spiele 25-26 Stand 10.09.25'!F95</f>
        <v>TVK U12mix1</v>
      </c>
      <c r="E95" s="30" t="str">
        <f>'TVK Spiele 25-26 Stand 10.09.25'!G95</f>
        <v>SG TV Dürkheim-BB-Int. Speyer 1</v>
      </c>
      <c r="F95" s="30" t="str">
        <f>'TVK Spiele 25-26 Stand 10.09.25'!H95</f>
        <v>Regionale Schule</v>
      </c>
    </row>
    <row r="96" spans="1:6" x14ac:dyDescent="0.2">
      <c r="A96" s="33">
        <f>'TVK Spiele 25-26 Stand 10.09.25'!C96</f>
        <v>46096.5</v>
      </c>
      <c r="B96" s="34">
        <f>'TVK Spiele 25-26 Stand 10.09.25'!D96</f>
        <v>46096.5</v>
      </c>
      <c r="C96" s="36">
        <f>'TVK Spiele 25-26 Stand 10.09.25'!$D96</f>
        <v>46096.5</v>
      </c>
      <c r="D96" s="2" t="str">
        <f>'TVK Spiele 25-26 Stand 10.09.25'!F96</f>
        <v>TVK U12mix2</v>
      </c>
      <c r="E96" s="30" t="str">
        <f>'TVK Spiele 25-26 Stand 10.09.25'!G96</f>
        <v>SG TV Dürkheim-BB-Int. Speyer 2</v>
      </c>
      <c r="F96" s="30" t="str">
        <f>'TVK Spiele 25-26 Stand 10.09.25'!H96</f>
        <v>Regionale Schule</v>
      </c>
    </row>
    <row r="97" spans="1:6" x14ac:dyDescent="0.2">
      <c r="A97" s="33">
        <f>'TVK Spiele 25-26 Stand 10.09.25'!C97</f>
        <v>46096.583333333336</v>
      </c>
      <c r="B97" s="34">
        <f>'TVK Spiele 25-26 Stand 10.09.25'!D97</f>
        <v>46096.583333333336</v>
      </c>
      <c r="C97" s="36">
        <f>'TVK Spiele 25-26 Stand 10.09.25'!$D97</f>
        <v>46096.583333333336</v>
      </c>
      <c r="D97" s="2" t="str">
        <f>'TVK Spiele 25-26 Stand 10.09.25'!F97</f>
        <v>TVK U14m</v>
      </c>
      <c r="E97" s="30" t="str">
        <f>'TVK Spiele 25-26 Stand 10.09.25'!G97</f>
        <v>SG Ludwigshafen/Frankenthal</v>
      </c>
      <c r="F97" s="30" t="str">
        <f>'TVK Spiele 25-26 Stand 10.09.25'!H97</f>
        <v>Regionale Schule</v>
      </c>
    </row>
    <row r="98" spans="1:6" x14ac:dyDescent="0.2">
      <c r="A98" s="33">
        <f>'TVK Spiele 25-26 Stand 10.09.25'!C98</f>
        <v>46102.416666666664</v>
      </c>
      <c r="B98" s="34">
        <f>'TVK Spiele 25-26 Stand 10.09.25'!D98</f>
        <v>46102.416666666664</v>
      </c>
      <c r="C98" s="36">
        <f>'TVK Spiele 25-26 Stand 10.09.25'!$D98</f>
        <v>46102.416666666664</v>
      </c>
      <c r="D98" s="2" t="str">
        <f>'TVK Spiele 25-26 Stand 10.09.25'!F98</f>
        <v>TSG Maxdorf 2</v>
      </c>
      <c r="E98" s="30" t="str">
        <f>'TVK Spiele 25-26 Stand 10.09.25'!G98</f>
        <v>TVK U12mix2</v>
      </c>
      <c r="F98" s="30" t="str">
        <f>'TVK Spiele 25-26 Stand 10.09.25'!H98</f>
        <v>Waldsporthalle</v>
      </c>
    </row>
    <row r="99" spans="1:6" x14ac:dyDescent="0.2">
      <c r="A99" s="33">
        <f>'TVK Spiele 25-26 Stand 10.09.25'!C99</f>
        <v>46102.520833333336</v>
      </c>
      <c r="B99" s="34">
        <f>'TVK Spiele 25-26 Stand 10.09.25'!D99</f>
        <v>46102.520833333336</v>
      </c>
      <c r="C99" s="36">
        <f>'TVK Spiele 25-26 Stand 10.09.25'!$D99</f>
        <v>46102.520833333336</v>
      </c>
      <c r="D99" s="2" t="str">
        <f>'TVK Spiele 25-26 Stand 10.09.25'!F99</f>
        <v>TSG Maxdorf</v>
      </c>
      <c r="E99" s="30" t="str">
        <f>'TVK Spiele 25-26 Stand 10.09.25'!G99</f>
        <v>TVK U14w</v>
      </c>
      <c r="F99" s="30" t="str">
        <f>'TVK Spiele 25-26 Stand 10.09.25'!H99</f>
        <v>Waldsporthalle</v>
      </c>
    </row>
    <row r="100" spans="1:6" x14ac:dyDescent="0.2">
      <c r="A100" s="33">
        <f>'TVK Spiele 25-26 Stand 10.09.25'!C100</f>
        <v>46102.583333333336</v>
      </c>
      <c r="B100" s="34">
        <f>'TVK Spiele 25-26 Stand 10.09.25'!D100</f>
        <v>46102.583333333336</v>
      </c>
      <c r="C100" s="36">
        <f>'TVK Spiele 25-26 Stand 10.09.25'!$D100</f>
        <v>46102.583333333336</v>
      </c>
      <c r="D100" s="2" t="str">
        <f>'TVK Spiele 25-26 Stand 10.09.25'!F100</f>
        <v>Kaiserslautern Thunderbolts e.V. 2</v>
      </c>
      <c r="E100" s="30" t="str">
        <f>'TVK Spiele 25-26 Stand 10.09.25'!G100</f>
        <v>TVK U18m</v>
      </c>
      <c r="F100" s="30" t="str">
        <f>'TVK Spiele 25-26 Stand 10.09.25'!H100</f>
        <v>Schulzentrum - Süd</v>
      </c>
    </row>
    <row r="101" spans="1:6" x14ac:dyDescent="0.2">
      <c r="A101" s="33">
        <f>'TVK Spiele 25-26 Stand 10.09.25'!C101</f>
        <v>46102.604166666664</v>
      </c>
      <c r="B101" s="34">
        <f>'TVK Spiele 25-26 Stand 10.09.25'!D101</f>
        <v>46102.604166666664</v>
      </c>
      <c r="C101" s="36">
        <f>'TVK Spiele 25-26 Stand 10.09.25'!$D101</f>
        <v>46102.604166666664</v>
      </c>
      <c r="D101" s="2" t="str">
        <f>'TVK Spiele 25-26 Stand 10.09.25'!F101</f>
        <v>TSG Maxdorf</v>
      </c>
      <c r="E101" s="30" t="str">
        <f>'TVK Spiele 25-26 Stand 10.09.25'!G101</f>
        <v>TVK U14m</v>
      </c>
      <c r="F101" s="30" t="str">
        <f>'TVK Spiele 25-26 Stand 10.09.25'!H101</f>
        <v>Waldsporthalle</v>
      </c>
    </row>
    <row r="102" spans="1:6" x14ac:dyDescent="0.2">
      <c r="A102" s="33">
        <f>'TVK Spiele 25-26 Stand 10.09.25'!C102</f>
        <v>46102.6875</v>
      </c>
      <c r="B102" s="34">
        <f>'TVK Spiele 25-26 Stand 10.09.25'!D102</f>
        <v>46102.6875</v>
      </c>
      <c r="C102" s="36">
        <f>'TVK Spiele 25-26 Stand 10.09.25'!$D102</f>
        <v>46102.6875</v>
      </c>
      <c r="D102" s="2" t="str">
        <f>'TVK Spiele 25-26 Stand 10.09.25'!F102</f>
        <v>TSG Maxdorf</v>
      </c>
      <c r="E102" s="30" t="str">
        <f>'TVK Spiele 25-26 Stand 10.09.25'!G102</f>
        <v>TVK U16m</v>
      </c>
      <c r="F102" s="30" t="str">
        <f>'TVK Spiele 25-26 Stand 10.09.25'!H102</f>
        <v>Waldsporthalle</v>
      </c>
    </row>
    <row r="103" spans="1:6" x14ac:dyDescent="0.2">
      <c r="A103" s="33">
        <f>'TVK Spiele 25-26 Stand 10.09.25'!C103</f>
        <v>46102.708333333336</v>
      </c>
      <c r="B103" s="34">
        <f>'TVK Spiele 25-26 Stand 10.09.25'!D103</f>
        <v>46102.708333333336</v>
      </c>
      <c r="C103" s="36">
        <f>'TVK Spiele 25-26 Stand 10.09.25'!$D103</f>
        <v>46102.708333333336</v>
      </c>
      <c r="D103" s="2" t="str">
        <f>'TVK Spiele 25-26 Stand 10.09.25'!F103</f>
        <v>TV Clausen</v>
      </c>
      <c r="E103" s="30" t="str">
        <f>'TVK Spiele 25-26 Stand 10.09.25'!G103</f>
        <v>TVK Damen</v>
      </c>
      <c r="F103" s="30" t="str">
        <f>'TVK Spiele 25-26 Stand 10.09.25'!H103</f>
        <v>Gräfensteinhalle</v>
      </c>
    </row>
    <row r="104" spans="1:6" x14ac:dyDescent="0.2">
      <c r="A104" s="33">
        <f>'TVK Spiele 25-26 Stand 10.09.25'!C104</f>
        <v>46102.75</v>
      </c>
      <c r="B104" s="34">
        <f>'TVK Spiele 25-26 Stand 10.09.25'!D104</f>
        <v>46102.75</v>
      </c>
      <c r="C104" s="36">
        <f>'TVK Spiele 25-26 Stand 10.09.25'!$D104</f>
        <v>46102.75</v>
      </c>
      <c r="D104" s="2" t="str">
        <f>'TVK Spiele 25-26 Stand 10.09.25'!F104</f>
        <v>Kaiserslautern Thunderbolts</v>
      </c>
      <c r="E104" s="30" t="str">
        <f>'TVK Spiele 25-26 Stand 10.09.25'!G104</f>
        <v>TVK II</v>
      </c>
      <c r="F104" s="30" t="str">
        <f>'TVK Spiele 25-26 Stand 10.09.25'!H104</f>
        <v>Schulzentrum - Süd</v>
      </c>
    </row>
    <row r="105" spans="1:6" x14ac:dyDescent="0.2">
      <c r="A105" s="33">
        <f>'TVK Spiele 25-26 Stand 10.09.25'!C105</f>
        <v>46102.791666666664</v>
      </c>
      <c r="B105" s="34">
        <f>'TVK Spiele 25-26 Stand 10.09.25'!D105</f>
        <v>46102.791666666664</v>
      </c>
      <c r="C105" s="36">
        <f>'TVK Spiele 25-26 Stand 10.09.25'!$D105</f>
        <v>46102.791666666664</v>
      </c>
      <c r="D105" s="2" t="str">
        <f>'TVK Spiele 25-26 Stand 10.09.25'!F105</f>
        <v>TSG Heidesheim 2</v>
      </c>
      <c r="E105" s="30" t="str">
        <f>'TVK Spiele 25-26 Stand 10.09.25'!G105</f>
        <v>TVK I</v>
      </c>
      <c r="F105" s="30" t="str">
        <f>'TVK Spiele 25-26 Stand 10.09.25'!H105</f>
        <v>Zentrale Sporthalle Heidesheim</v>
      </c>
    </row>
    <row r="106" spans="1:6" x14ac:dyDescent="0.2">
      <c r="A106" s="33" t="e">
        <f>'TVK Spiele 25-26 Stand 10.09.25'!#REF!</f>
        <v>#REF!</v>
      </c>
      <c r="B106" s="34" t="e">
        <f>'TVK Spiele 25-26 Stand 10.09.25'!#REF!</f>
        <v>#REF!</v>
      </c>
      <c r="C106" s="36" t="e">
        <f>'TVK Spiele 25-26 Stand 10.09.25'!#REF!</f>
        <v>#REF!</v>
      </c>
      <c r="D106" s="2" t="e">
        <f>'TVK Spiele 25-26 Stand 10.09.25'!#REF!</f>
        <v>#REF!</v>
      </c>
      <c r="E106" s="30" t="e">
        <f>'TVK Spiele 25-26 Stand 10.09.25'!#REF!</f>
        <v>#REF!</v>
      </c>
      <c r="F106" s="30" t="e">
        <f>'TVK Spiele 25-26 Stand 10.09.25'!#REF!</f>
        <v>#REF!</v>
      </c>
    </row>
    <row r="107" spans="1:6" x14ac:dyDescent="0.2">
      <c r="A107" s="33" t="e">
        <f>'TVK Spiele 25-26 Stand 10.09.25'!#REF!</f>
        <v>#REF!</v>
      </c>
      <c r="B107" s="34" t="e">
        <f>'TVK Spiele 25-26 Stand 10.09.25'!#REF!</f>
        <v>#REF!</v>
      </c>
      <c r="C107" s="36" t="e">
        <f>'TVK Spiele 25-26 Stand 10.09.25'!#REF!</f>
        <v>#REF!</v>
      </c>
      <c r="D107" s="2" t="e">
        <f>'TVK Spiele 25-26 Stand 10.09.25'!#REF!</f>
        <v>#REF!</v>
      </c>
      <c r="E107" s="30" t="e">
        <f>'TVK Spiele 25-26 Stand 10.09.25'!#REF!</f>
        <v>#REF!</v>
      </c>
      <c r="F107" s="30" t="e">
        <f>'TVK Spiele 25-26 Stand 10.09.25'!#REF!</f>
        <v>#REF!</v>
      </c>
    </row>
    <row r="108" spans="1:6" x14ac:dyDescent="0.2">
      <c r="A108" s="33" t="e">
        <f>'TVK Spiele 25-26 Stand 10.09.25'!#REF!</f>
        <v>#REF!</v>
      </c>
      <c r="B108" s="34" t="e">
        <f>'TVK Spiele 25-26 Stand 10.09.25'!#REF!</f>
        <v>#REF!</v>
      </c>
      <c r="C108" s="36" t="e">
        <f>'TVK Spiele 25-26 Stand 10.09.25'!#REF!</f>
        <v>#REF!</v>
      </c>
      <c r="D108" s="2" t="e">
        <f>'TVK Spiele 25-26 Stand 10.09.25'!#REF!</f>
        <v>#REF!</v>
      </c>
      <c r="E108" s="30" t="e">
        <f>'TVK Spiele 25-26 Stand 10.09.25'!#REF!</f>
        <v>#REF!</v>
      </c>
      <c r="F108" s="30" t="e">
        <f>'TVK Spiele 25-26 Stand 10.09.25'!#REF!</f>
        <v>#REF!</v>
      </c>
    </row>
    <row r="109" spans="1:6" x14ac:dyDescent="0.2">
      <c r="A109" s="33" t="e">
        <f>'TVK Spiele 25-26 Stand 10.09.25'!#REF!</f>
        <v>#REF!</v>
      </c>
      <c r="B109" s="34" t="e">
        <f>'TVK Spiele 25-26 Stand 10.09.25'!#REF!</f>
        <v>#REF!</v>
      </c>
      <c r="C109" s="36" t="e">
        <f>'TVK Spiele 25-26 Stand 10.09.25'!#REF!</f>
        <v>#REF!</v>
      </c>
      <c r="D109" s="2" t="e">
        <f>'TVK Spiele 25-26 Stand 10.09.25'!#REF!</f>
        <v>#REF!</v>
      </c>
      <c r="E109" s="30" t="e">
        <f>'TVK Spiele 25-26 Stand 10.09.25'!#REF!</f>
        <v>#REF!</v>
      </c>
      <c r="F109" s="30" t="e">
        <f>'TVK Spiele 25-26 Stand 10.09.25'!#REF!</f>
        <v>#REF!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/>
  </sheetViews>
  <sheetFormatPr baseColWidth="10" defaultColWidth="10.7109375" defaultRowHeight="12.75" x14ac:dyDescent="0.2"/>
  <cols>
    <col min="1" max="1" width="19.7109375" customWidth="1"/>
    <col min="3" max="3" width="25.42578125" customWidth="1"/>
  </cols>
  <sheetData>
    <row r="1" spans="1:4" x14ac:dyDescent="0.2">
      <c r="A1" s="6" t="s">
        <v>9</v>
      </c>
      <c r="B1">
        <v>1</v>
      </c>
      <c r="C1" s="6" t="s">
        <v>129</v>
      </c>
      <c r="D1" s="6" t="s">
        <v>130</v>
      </c>
    </row>
    <row r="2" spans="1:4" x14ac:dyDescent="0.2">
      <c r="A2" t="s">
        <v>12</v>
      </c>
      <c r="B2">
        <v>2</v>
      </c>
      <c r="C2" t="s">
        <v>131</v>
      </c>
      <c r="D2" s="6" t="s">
        <v>132</v>
      </c>
    </row>
    <row r="3" spans="1:4" x14ac:dyDescent="0.2">
      <c r="A3" t="s">
        <v>133</v>
      </c>
      <c r="B3">
        <v>3</v>
      </c>
      <c r="C3" t="s">
        <v>134</v>
      </c>
      <c r="D3" s="6" t="s">
        <v>135</v>
      </c>
    </row>
    <row r="4" spans="1:4" x14ac:dyDescent="0.2">
      <c r="A4" t="s">
        <v>14</v>
      </c>
      <c r="B4">
        <v>4</v>
      </c>
      <c r="C4" t="s">
        <v>136</v>
      </c>
      <c r="D4" s="6" t="s">
        <v>137</v>
      </c>
    </row>
    <row r="5" spans="1:4" x14ac:dyDescent="0.2">
      <c r="A5" t="s">
        <v>138</v>
      </c>
      <c r="B5">
        <v>6</v>
      </c>
      <c r="C5" t="s">
        <v>139</v>
      </c>
      <c r="D5" s="6" t="s">
        <v>140</v>
      </c>
    </row>
    <row r="6" spans="1:4" x14ac:dyDescent="0.2">
      <c r="A6" t="s">
        <v>141</v>
      </c>
      <c r="B6">
        <v>7</v>
      </c>
      <c r="C6" t="s">
        <v>142</v>
      </c>
      <c r="D6" s="6" t="s">
        <v>143</v>
      </c>
    </row>
    <row r="7" spans="1:4" x14ac:dyDescent="0.2">
      <c r="A7" t="s">
        <v>13</v>
      </c>
      <c r="B7">
        <v>8</v>
      </c>
      <c r="C7" t="s">
        <v>144</v>
      </c>
      <c r="D7" s="6" t="s">
        <v>145</v>
      </c>
    </row>
    <row r="8" spans="1:4" x14ac:dyDescent="0.2">
      <c r="A8" t="s">
        <v>19</v>
      </c>
      <c r="B8">
        <v>9</v>
      </c>
      <c r="C8" t="s">
        <v>146</v>
      </c>
      <c r="D8" s="6" t="s">
        <v>147</v>
      </c>
    </row>
    <row r="9" spans="1:4" x14ac:dyDescent="0.2">
      <c r="A9" t="s">
        <v>15</v>
      </c>
      <c r="B9">
        <v>10</v>
      </c>
      <c r="C9" t="s">
        <v>148</v>
      </c>
      <c r="D9" s="6" t="s">
        <v>149</v>
      </c>
    </row>
    <row r="10" spans="1:4" x14ac:dyDescent="0.2">
      <c r="A10" t="s">
        <v>150</v>
      </c>
      <c r="B10">
        <v>11</v>
      </c>
      <c r="C10" t="s">
        <v>151</v>
      </c>
      <c r="D10" s="6" t="s">
        <v>152</v>
      </c>
    </row>
    <row r="11" spans="1:4" x14ac:dyDescent="0.2">
      <c r="A11" t="s">
        <v>153</v>
      </c>
      <c r="B11">
        <v>12</v>
      </c>
      <c r="C11" t="s">
        <v>154</v>
      </c>
      <c r="D11" s="6" t="s">
        <v>155</v>
      </c>
    </row>
    <row r="12" spans="1:4" x14ac:dyDescent="0.2">
      <c r="A12" t="s">
        <v>156</v>
      </c>
      <c r="B12">
        <v>13</v>
      </c>
      <c r="C12" t="s">
        <v>157</v>
      </c>
      <c r="D12" s="6" t="s">
        <v>158</v>
      </c>
    </row>
    <row r="13" spans="1:4" x14ac:dyDescent="0.2">
      <c r="A13" t="s">
        <v>159</v>
      </c>
      <c r="B13">
        <v>14</v>
      </c>
      <c r="C13" t="s">
        <v>160</v>
      </c>
      <c r="D13" s="6" t="s">
        <v>161</v>
      </c>
    </row>
    <row r="14" spans="1:4" x14ac:dyDescent="0.2">
      <c r="A14" t="s">
        <v>18</v>
      </c>
      <c r="B14">
        <v>15</v>
      </c>
      <c r="C14" t="s">
        <v>162</v>
      </c>
      <c r="D14" s="6" t="s">
        <v>163</v>
      </c>
    </row>
    <row r="15" spans="1:4" x14ac:dyDescent="0.2">
      <c r="A15" t="s">
        <v>164</v>
      </c>
      <c r="B15">
        <v>17</v>
      </c>
      <c r="C15" t="s">
        <v>165</v>
      </c>
      <c r="D15" s="6" t="s">
        <v>166</v>
      </c>
    </row>
    <row r="16" spans="1:4" x14ac:dyDescent="0.2">
      <c r="A16" t="s">
        <v>27</v>
      </c>
      <c r="B16">
        <v>16</v>
      </c>
      <c r="C16" t="s">
        <v>167</v>
      </c>
      <c r="D16" s="6" t="s">
        <v>168</v>
      </c>
    </row>
    <row r="17" spans="1:4" x14ac:dyDescent="0.2">
      <c r="A17" t="s">
        <v>169</v>
      </c>
      <c r="B17">
        <v>18</v>
      </c>
      <c r="C17" t="s">
        <v>170</v>
      </c>
      <c r="D17" s="6" t="s">
        <v>171</v>
      </c>
    </row>
    <row r="18" spans="1:4" x14ac:dyDescent="0.2">
      <c r="A18" t="s">
        <v>172</v>
      </c>
      <c r="B18">
        <v>19</v>
      </c>
      <c r="D18" s="6" t="s">
        <v>173</v>
      </c>
    </row>
    <row r="19" spans="1:4" x14ac:dyDescent="0.2">
      <c r="A19" s="6" t="s">
        <v>7</v>
      </c>
      <c r="B19">
        <v>24</v>
      </c>
      <c r="C19" s="6" t="s">
        <v>174</v>
      </c>
      <c r="D19" s="6" t="s">
        <v>175</v>
      </c>
    </row>
    <row r="20" spans="1:4" x14ac:dyDescent="0.2">
      <c r="A20" s="6" t="s">
        <v>176</v>
      </c>
      <c r="B20">
        <v>25</v>
      </c>
      <c r="C20" s="6" t="s">
        <v>177</v>
      </c>
      <c r="D20" s="6" t="s">
        <v>178</v>
      </c>
    </row>
    <row r="21" spans="1:4" x14ac:dyDescent="0.2">
      <c r="A21" t="s">
        <v>179</v>
      </c>
      <c r="B21">
        <v>1</v>
      </c>
      <c r="C21" s="6" t="s">
        <v>129</v>
      </c>
      <c r="D21" s="6" t="s">
        <v>180</v>
      </c>
    </row>
    <row r="22" spans="1:4" x14ac:dyDescent="0.2">
      <c r="A22" t="s">
        <v>181</v>
      </c>
      <c r="B22">
        <v>4</v>
      </c>
    </row>
    <row r="23" spans="1:4" x14ac:dyDescent="0.2">
      <c r="A23" t="s">
        <v>182</v>
      </c>
      <c r="B23">
        <v>26</v>
      </c>
      <c r="C23" t="s">
        <v>182</v>
      </c>
      <c r="D23" s="6" t="s">
        <v>183</v>
      </c>
    </row>
    <row r="24" spans="1:4" x14ac:dyDescent="0.2">
      <c r="A24" s="6" t="s">
        <v>16</v>
      </c>
      <c r="B24">
        <v>27</v>
      </c>
      <c r="C24" s="26" t="s">
        <v>142</v>
      </c>
      <c r="D24" s="6" t="s">
        <v>184</v>
      </c>
    </row>
    <row r="25" spans="1:4" x14ac:dyDescent="0.2">
      <c r="A25" t="s">
        <v>185</v>
      </c>
      <c r="B25">
        <v>28</v>
      </c>
      <c r="D25" s="6" t="s">
        <v>186</v>
      </c>
    </row>
    <row r="26" spans="1:4" x14ac:dyDescent="0.2">
      <c r="A26" s="6" t="s">
        <v>22</v>
      </c>
      <c r="B26">
        <v>29</v>
      </c>
      <c r="C26" s="6" t="s">
        <v>187</v>
      </c>
      <c r="D26" s="6" t="s">
        <v>188</v>
      </c>
    </row>
    <row r="27" spans="1:4" x14ac:dyDescent="0.2">
      <c r="A27" s="6" t="s">
        <v>11</v>
      </c>
      <c r="B27">
        <v>30</v>
      </c>
      <c r="C27" s="6" t="s">
        <v>189</v>
      </c>
      <c r="D27" s="6" t="s">
        <v>190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DBB2025</vt:lpstr>
      <vt:lpstr>TVK Spiele 25-26 Stand 10.09.25</vt:lpstr>
      <vt:lpstr>Appack</vt:lpstr>
      <vt:lpstr>Änderungen</vt:lpstr>
      <vt:lpstr>Outlook</vt:lpstr>
      <vt:lpstr>Appack Termine</vt:lpstr>
      <vt:lpstr>Webseite</vt:lpstr>
      <vt:lpstr>Sportspress</vt:lpstr>
      <vt:lpstr>Index</vt:lpstr>
      <vt:lpstr>'TVK Spiele 25-26 Stand 10.09.25'!Drucktitel</vt:lpstr>
      <vt:lpstr>ImportOutlook</vt:lpstr>
      <vt:lpstr>'TVK Spiele 25-26 Stand 10.09.25'!Print_Titles</vt:lpstr>
      <vt:lpstr>Appack!U12_AppPackImport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Slavko Strock</dc:creator>
  <dc:description/>
  <cp:lastModifiedBy>Strock Slavko</cp:lastModifiedBy>
  <cp:revision>1</cp:revision>
  <cp:lastPrinted>2024-08-30T13:10:32Z</cp:lastPrinted>
  <dcterms:created xsi:type="dcterms:W3CDTF">2007-08-22T21:30:46Z</dcterms:created>
  <dcterms:modified xsi:type="dcterms:W3CDTF">2025-09-10T17:31:01Z</dcterms:modified>
  <dc:language>de-DE</dc:language>
</cp:coreProperties>
</file>