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VK\Saison 2023_24\Spielpläne\"/>
    </mc:Choice>
  </mc:AlternateContent>
  <bookViews>
    <workbookView xWindow="32760" yWindow="32760" windowWidth="14400" windowHeight="10035" firstSheet="1" activeTab="1"/>
  </bookViews>
  <sheets>
    <sheet name="DBB2023" sheetId="4" state="hidden" r:id="rId1"/>
    <sheet name="TVK Spiele 23-24 Stand 17.09.23" sheetId="1" r:id="rId2"/>
    <sheet name="Appack" sheetId="12" state="hidden" r:id="rId3"/>
    <sheet name="Änderungen" sheetId="8" state="hidden" r:id="rId4"/>
    <sheet name="Outlook" sheetId="3" state="hidden" r:id="rId5"/>
    <sheet name="Index" sheetId="7" state="hidden" r:id="rId6"/>
    <sheet name="Webseite" sheetId="9" state="hidden" r:id="rId7"/>
    <sheet name="Appack Termine" sheetId="10" state="hidden" r:id="rId8"/>
    <sheet name="Sportspress" sheetId="11" state="hidden" r:id="rId9"/>
  </sheets>
  <definedNames>
    <definedName name="_FilterDatabase" localSheetId="0" hidden="1">'DBB2023'!$A$1:$F$1</definedName>
    <definedName name="_FilterDatabase" localSheetId="4" hidden="1">Outlook!$A$1:$V$1</definedName>
    <definedName name="_FilterDatabase" localSheetId="1" hidden="1">'TVK Spiele 23-24 Stand 17.09.23'!$A$1:$J$157</definedName>
    <definedName name="_xlnm._FilterDatabase" localSheetId="0" hidden="1">'DBB2023'!$A$1:$G$157</definedName>
    <definedName name="_xlnm._FilterDatabase" localSheetId="4" hidden="1">Outlook!$A$1:$V$163</definedName>
    <definedName name="_xlnm.Print_Titles" localSheetId="1">'TVK Spiele 23-24 Stand 17.09.23'!$1:$1</definedName>
    <definedName name="Export">#REF!</definedName>
    <definedName name="ImportOutlook">Outlook!$A$1:$V$109</definedName>
    <definedName name="Print_Area" localSheetId="1">'TVK Spiele 23-24 Stand 17.09.23'!#REF!</definedName>
    <definedName name="Print_Titles" localSheetId="1">'TVK Spiele 23-24 Stand 17.09.23'!$1:$1</definedName>
    <definedName name="U12_AppPackImport" localSheetId="2">Appack!$A$1:$O$7</definedName>
  </definedNames>
  <calcPr calcId="162913"/>
</workbook>
</file>

<file path=xl/calcChain.xml><?xml version="1.0" encoding="utf-8"?>
<calcChain xmlns="http://schemas.openxmlformats.org/spreadsheetml/2006/main">
  <c r="A156" i="1" l="1"/>
  <c r="B156" i="1"/>
  <c r="C156" i="1"/>
  <c r="D156" i="1"/>
  <c r="F156" i="1"/>
  <c r="G156" i="1"/>
  <c r="E156" i="1" s="1"/>
  <c r="H156" i="1"/>
  <c r="I156" i="1"/>
  <c r="J156" i="1"/>
  <c r="A157" i="1"/>
  <c r="B157" i="1"/>
  <c r="C157" i="1"/>
  <c r="D157" i="1"/>
  <c r="F157" i="1"/>
  <c r="I157" i="1" s="1"/>
  <c r="G157" i="1"/>
  <c r="H157" i="1"/>
  <c r="J157" i="1"/>
  <c r="A142" i="1"/>
  <c r="B142" i="1"/>
  <c r="C142" i="1"/>
  <c r="D142" i="1"/>
  <c r="F142" i="1"/>
  <c r="E142" i="1" s="1"/>
  <c r="G142" i="1"/>
  <c r="H142" i="1"/>
  <c r="J142" i="1"/>
  <c r="A143" i="1"/>
  <c r="B143" i="1"/>
  <c r="C143" i="1"/>
  <c r="D143" i="1"/>
  <c r="F143" i="1"/>
  <c r="E143" i="1" s="1"/>
  <c r="G143" i="1"/>
  <c r="H143" i="1"/>
  <c r="J143" i="1"/>
  <c r="A144" i="1"/>
  <c r="B144" i="1"/>
  <c r="C144" i="1"/>
  <c r="D144" i="1"/>
  <c r="F144" i="1"/>
  <c r="E144" i="1" s="1"/>
  <c r="G144" i="1"/>
  <c r="H144" i="1"/>
  <c r="I144" i="1"/>
  <c r="J144" i="1"/>
  <c r="A145" i="1"/>
  <c r="B145" i="1"/>
  <c r="C145" i="1"/>
  <c r="D145" i="1"/>
  <c r="F145" i="1"/>
  <c r="E145" i="1" s="1"/>
  <c r="G145" i="1"/>
  <c r="H145" i="1"/>
  <c r="I145" i="1"/>
  <c r="J145" i="1"/>
  <c r="A146" i="1"/>
  <c r="B146" i="1"/>
  <c r="C146" i="1"/>
  <c r="D146" i="1"/>
  <c r="F146" i="1"/>
  <c r="I146" i="1" s="1"/>
  <c r="G146" i="1"/>
  <c r="H146" i="1"/>
  <c r="J146" i="1"/>
  <c r="A147" i="1"/>
  <c r="B147" i="1"/>
  <c r="C147" i="1"/>
  <c r="D147" i="1"/>
  <c r="F147" i="1"/>
  <c r="E147" i="1" s="1"/>
  <c r="G147" i="1"/>
  <c r="H147" i="1"/>
  <c r="J147" i="1"/>
  <c r="A148" i="1"/>
  <c r="B148" i="1"/>
  <c r="C148" i="1"/>
  <c r="D148" i="1"/>
  <c r="F148" i="1"/>
  <c r="I148" i="1" s="1"/>
  <c r="G148" i="1"/>
  <c r="H148" i="1"/>
  <c r="J148" i="1"/>
  <c r="A149" i="1"/>
  <c r="B149" i="1"/>
  <c r="C149" i="1"/>
  <c r="D149" i="1"/>
  <c r="F149" i="1"/>
  <c r="E149" i="1" s="1"/>
  <c r="G149" i="1"/>
  <c r="H149" i="1"/>
  <c r="I149" i="1"/>
  <c r="J149" i="1"/>
  <c r="A150" i="1"/>
  <c r="B150" i="1"/>
  <c r="C150" i="1"/>
  <c r="D150" i="1"/>
  <c r="F150" i="1"/>
  <c r="I150" i="1" s="1"/>
  <c r="G150" i="1"/>
  <c r="H150" i="1"/>
  <c r="J150" i="1"/>
  <c r="A151" i="1"/>
  <c r="B151" i="1"/>
  <c r="C151" i="1"/>
  <c r="D151" i="1"/>
  <c r="F151" i="1"/>
  <c r="I151" i="1" s="1"/>
  <c r="G151" i="1"/>
  <c r="H151" i="1"/>
  <c r="J151" i="1"/>
  <c r="A152" i="1"/>
  <c r="B152" i="1"/>
  <c r="C152" i="1"/>
  <c r="D152" i="1"/>
  <c r="E152" i="1"/>
  <c r="F152" i="1"/>
  <c r="I152" i="1" s="1"/>
  <c r="G152" i="1"/>
  <c r="H152" i="1"/>
  <c r="J152" i="1"/>
  <c r="A153" i="1"/>
  <c r="B153" i="1"/>
  <c r="C153" i="1"/>
  <c r="D153" i="1"/>
  <c r="F153" i="1"/>
  <c r="I153" i="1" s="1"/>
  <c r="G153" i="1"/>
  <c r="H153" i="1"/>
  <c r="J153" i="1"/>
  <c r="A154" i="1"/>
  <c r="B154" i="1"/>
  <c r="C154" i="1"/>
  <c r="D154" i="1"/>
  <c r="F154" i="1"/>
  <c r="I154" i="1" s="1"/>
  <c r="G154" i="1"/>
  <c r="H154" i="1"/>
  <c r="J154" i="1"/>
  <c r="A155" i="1"/>
  <c r="B155" i="1"/>
  <c r="C155" i="1"/>
  <c r="D155" i="1"/>
  <c r="F155" i="1"/>
  <c r="E155" i="1" s="1"/>
  <c r="G155" i="1"/>
  <c r="H155" i="1"/>
  <c r="J155" i="1"/>
  <c r="A133" i="1"/>
  <c r="B133" i="1"/>
  <c r="C133" i="1"/>
  <c r="D133" i="1"/>
  <c r="F133" i="1"/>
  <c r="E133" i="1" s="1"/>
  <c r="G133" i="1"/>
  <c r="H133" i="1"/>
  <c r="I133" i="1"/>
  <c r="J133" i="1"/>
  <c r="A134" i="1"/>
  <c r="B134" i="1"/>
  <c r="C134" i="1"/>
  <c r="D134" i="1"/>
  <c r="F134" i="1"/>
  <c r="I134" i="1" s="1"/>
  <c r="G134" i="1"/>
  <c r="H134" i="1"/>
  <c r="J134" i="1"/>
  <c r="A135" i="1"/>
  <c r="B135" i="1"/>
  <c r="C135" i="1"/>
  <c r="D135" i="1"/>
  <c r="F135" i="1"/>
  <c r="I135" i="1" s="1"/>
  <c r="G135" i="1"/>
  <c r="H135" i="1"/>
  <c r="J135" i="1"/>
  <c r="A136" i="1"/>
  <c r="B136" i="1"/>
  <c r="C136" i="1"/>
  <c r="D136" i="1"/>
  <c r="F136" i="1"/>
  <c r="G136" i="1"/>
  <c r="H136" i="1"/>
  <c r="J136" i="1"/>
  <c r="A137" i="1"/>
  <c r="B137" i="1"/>
  <c r="C137" i="1"/>
  <c r="D137" i="1"/>
  <c r="F137" i="1"/>
  <c r="I137" i="1" s="1"/>
  <c r="G137" i="1"/>
  <c r="H137" i="1"/>
  <c r="J137" i="1"/>
  <c r="A138" i="1"/>
  <c r="B138" i="1"/>
  <c r="C138" i="1"/>
  <c r="D138" i="1"/>
  <c r="F138" i="1"/>
  <c r="I138" i="1" s="1"/>
  <c r="G138" i="1"/>
  <c r="H138" i="1"/>
  <c r="J138" i="1"/>
  <c r="A139" i="1"/>
  <c r="B139" i="1"/>
  <c r="C139" i="1"/>
  <c r="D139" i="1"/>
  <c r="F139" i="1"/>
  <c r="E139" i="1" s="1"/>
  <c r="G139" i="1"/>
  <c r="H139" i="1"/>
  <c r="I139" i="1"/>
  <c r="J139" i="1"/>
  <c r="A140" i="1"/>
  <c r="B140" i="1"/>
  <c r="C140" i="1"/>
  <c r="D140" i="1"/>
  <c r="F140" i="1"/>
  <c r="E140" i="1" s="1"/>
  <c r="G140" i="1"/>
  <c r="H140" i="1"/>
  <c r="J140" i="1"/>
  <c r="A141" i="1"/>
  <c r="B141" i="1"/>
  <c r="C141" i="1"/>
  <c r="D141" i="1"/>
  <c r="F141" i="1"/>
  <c r="E141" i="1" s="1"/>
  <c r="G141" i="1"/>
  <c r="H141" i="1"/>
  <c r="J141" i="1"/>
  <c r="A123" i="1"/>
  <c r="B123" i="1"/>
  <c r="C123" i="1"/>
  <c r="D123" i="1"/>
  <c r="F123" i="1"/>
  <c r="E123" i="1" s="1"/>
  <c r="G123" i="1"/>
  <c r="H123" i="1"/>
  <c r="J123" i="1"/>
  <c r="A124" i="1"/>
  <c r="B124" i="1"/>
  <c r="C124" i="1"/>
  <c r="D124" i="1"/>
  <c r="F124" i="1"/>
  <c r="I124" i="1" s="1"/>
  <c r="G124" i="1"/>
  <c r="H124" i="1"/>
  <c r="J124" i="1"/>
  <c r="A125" i="1"/>
  <c r="B125" i="1"/>
  <c r="C125" i="1"/>
  <c r="D125" i="1"/>
  <c r="F125" i="1"/>
  <c r="E125" i="1" s="1"/>
  <c r="G125" i="1"/>
  <c r="H125" i="1"/>
  <c r="I125" i="1"/>
  <c r="J125" i="1"/>
  <c r="A126" i="1"/>
  <c r="B126" i="1"/>
  <c r="C126" i="1"/>
  <c r="D126" i="1"/>
  <c r="F126" i="1"/>
  <c r="E126" i="1" s="1"/>
  <c r="G126" i="1"/>
  <c r="H126" i="1"/>
  <c r="I126" i="1"/>
  <c r="J126" i="1"/>
  <c r="A127" i="1"/>
  <c r="B127" i="1"/>
  <c r="C127" i="1"/>
  <c r="D127" i="1"/>
  <c r="F127" i="1"/>
  <c r="I127" i="1" s="1"/>
  <c r="G127" i="1"/>
  <c r="H127" i="1"/>
  <c r="J127" i="1"/>
  <c r="A128" i="1"/>
  <c r="B128" i="1"/>
  <c r="C128" i="1"/>
  <c r="D128" i="1"/>
  <c r="F128" i="1"/>
  <c r="E128" i="1" s="1"/>
  <c r="G128" i="1"/>
  <c r="H128" i="1"/>
  <c r="J128" i="1"/>
  <c r="A129" i="1"/>
  <c r="B129" i="1"/>
  <c r="C129" i="1"/>
  <c r="D129" i="1"/>
  <c r="F129" i="1"/>
  <c r="E129" i="1" s="1"/>
  <c r="G129" i="1"/>
  <c r="H129" i="1"/>
  <c r="J129" i="1"/>
  <c r="A130" i="1"/>
  <c r="B130" i="1"/>
  <c r="C130" i="1"/>
  <c r="D130" i="1"/>
  <c r="F130" i="1"/>
  <c r="E130" i="1" s="1"/>
  <c r="G130" i="1"/>
  <c r="H130" i="1"/>
  <c r="J130" i="1"/>
  <c r="A131" i="1"/>
  <c r="B131" i="1"/>
  <c r="C131" i="1"/>
  <c r="D131" i="1"/>
  <c r="F131" i="1"/>
  <c r="E131" i="1" s="1"/>
  <c r="G131" i="1"/>
  <c r="H131" i="1"/>
  <c r="I131" i="1"/>
  <c r="J131" i="1"/>
  <c r="A132" i="1"/>
  <c r="B132" i="1"/>
  <c r="C132" i="1"/>
  <c r="D132" i="1"/>
  <c r="F132" i="1"/>
  <c r="I132" i="1" s="1"/>
  <c r="G132" i="1"/>
  <c r="H132" i="1"/>
  <c r="J132" i="1"/>
  <c r="A109" i="1"/>
  <c r="B109" i="1"/>
  <c r="C109" i="1"/>
  <c r="D109" i="1"/>
  <c r="F109" i="1"/>
  <c r="G109" i="1"/>
  <c r="E109" i="1" s="1"/>
  <c r="H109" i="1"/>
  <c r="I109" i="1"/>
  <c r="J109" i="1"/>
  <c r="A110" i="1"/>
  <c r="B110" i="1"/>
  <c r="C110" i="1"/>
  <c r="D110" i="1"/>
  <c r="F110" i="1"/>
  <c r="I110" i="1" s="1"/>
  <c r="G110" i="1"/>
  <c r="H110" i="1"/>
  <c r="J110" i="1"/>
  <c r="A111" i="1"/>
  <c r="B111" i="1"/>
  <c r="C111" i="1"/>
  <c r="D111" i="1"/>
  <c r="F111" i="1"/>
  <c r="I111" i="1" s="1"/>
  <c r="G111" i="1"/>
  <c r="H111" i="1"/>
  <c r="J111" i="1"/>
  <c r="A112" i="1"/>
  <c r="B112" i="1"/>
  <c r="C112" i="1"/>
  <c r="D112" i="1"/>
  <c r="F112" i="1"/>
  <c r="E112" i="1" s="1"/>
  <c r="G112" i="1"/>
  <c r="H112" i="1"/>
  <c r="J112" i="1"/>
  <c r="A113" i="1"/>
  <c r="B113" i="1"/>
  <c r="C113" i="1"/>
  <c r="D113" i="1"/>
  <c r="F113" i="1"/>
  <c r="I113" i="1" s="1"/>
  <c r="G113" i="1"/>
  <c r="H113" i="1"/>
  <c r="J113" i="1"/>
  <c r="A114" i="1"/>
  <c r="B114" i="1"/>
  <c r="C114" i="1"/>
  <c r="D114" i="1"/>
  <c r="F114" i="1"/>
  <c r="G114" i="1"/>
  <c r="H114" i="1"/>
  <c r="I114" i="1"/>
  <c r="J114" i="1"/>
  <c r="A115" i="1"/>
  <c r="B115" i="1"/>
  <c r="C115" i="1"/>
  <c r="D115" i="1"/>
  <c r="F115" i="1"/>
  <c r="G115" i="1"/>
  <c r="H115" i="1"/>
  <c r="I115" i="1"/>
  <c r="J115" i="1"/>
  <c r="A116" i="1"/>
  <c r="B116" i="1"/>
  <c r="C116" i="1"/>
  <c r="D116" i="1"/>
  <c r="F116" i="1"/>
  <c r="G116" i="1"/>
  <c r="H116" i="1"/>
  <c r="J116" i="1"/>
  <c r="A117" i="1"/>
  <c r="B117" i="1"/>
  <c r="C117" i="1"/>
  <c r="D117" i="1"/>
  <c r="F117" i="1"/>
  <c r="E117" i="1" s="1"/>
  <c r="G117" i="1"/>
  <c r="H117" i="1"/>
  <c r="J117" i="1"/>
  <c r="A118" i="1"/>
  <c r="B118" i="1"/>
  <c r="C118" i="1"/>
  <c r="D118" i="1"/>
  <c r="F118" i="1"/>
  <c r="I118" i="1" s="1"/>
  <c r="G118" i="1"/>
  <c r="H118" i="1"/>
  <c r="J118" i="1"/>
  <c r="A119" i="1"/>
  <c r="B119" i="1"/>
  <c r="C119" i="1"/>
  <c r="D119" i="1"/>
  <c r="F119" i="1"/>
  <c r="E119" i="1" s="1"/>
  <c r="G119" i="1"/>
  <c r="H119" i="1"/>
  <c r="J119" i="1"/>
  <c r="A120" i="1"/>
  <c r="B120" i="1"/>
  <c r="C120" i="1"/>
  <c r="D120" i="1"/>
  <c r="F120" i="1"/>
  <c r="G120" i="1"/>
  <c r="H120" i="1"/>
  <c r="I120" i="1"/>
  <c r="J120" i="1"/>
  <c r="A121" i="1"/>
  <c r="B121" i="1"/>
  <c r="C121" i="1"/>
  <c r="D121" i="1"/>
  <c r="F121" i="1"/>
  <c r="I121" i="1" s="1"/>
  <c r="G121" i="1"/>
  <c r="H121" i="1"/>
  <c r="J121" i="1"/>
  <c r="A122" i="1"/>
  <c r="B122" i="1"/>
  <c r="C122" i="1"/>
  <c r="D122" i="1"/>
  <c r="F122" i="1"/>
  <c r="E122" i="1" s="1"/>
  <c r="G122" i="1"/>
  <c r="H122" i="1"/>
  <c r="J122" i="1"/>
  <c r="A94" i="1"/>
  <c r="B94" i="1"/>
  <c r="C94" i="1"/>
  <c r="D94" i="1"/>
  <c r="F94" i="1"/>
  <c r="E94" i="1" s="1"/>
  <c r="G94" i="1"/>
  <c r="H94" i="1"/>
  <c r="J94" i="1"/>
  <c r="A95" i="1"/>
  <c r="B95" i="1"/>
  <c r="C95" i="1"/>
  <c r="D95" i="1"/>
  <c r="F95" i="1"/>
  <c r="I95" i="1" s="1"/>
  <c r="G95" i="1"/>
  <c r="H95" i="1"/>
  <c r="J95" i="1"/>
  <c r="A96" i="1"/>
  <c r="B96" i="1"/>
  <c r="C96" i="1"/>
  <c r="D96" i="1"/>
  <c r="F96" i="1"/>
  <c r="E96" i="1" s="1"/>
  <c r="G96" i="1"/>
  <c r="H96" i="1"/>
  <c r="I96" i="1"/>
  <c r="J96" i="1"/>
  <c r="A97" i="1"/>
  <c r="B97" i="1"/>
  <c r="C97" i="1"/>
  <c r="D97" i="1"/>
  <c r="F97" i="1"/>
  <c r="E97" i="1" s="1"/>
  <c r="G97" i="1"/>
  <c r="H97" i="1"/>
  <c r="I97" i="1"/>
  <c r="J97" i="1"/>
  <c r="A98" i="1"/>
  <c r="B98" i="1"/>
  <c r="C98" i="1"/>
  <c r="D98" i="1"/>
  <c r="F98" i="1"/>
  <c r="I98" i="1" s="1"/>
  <c r="G98" i="1"/>
  <c r="H98" i="1"/>
  <c r="J98" i="1"/>
  <c r="A99" i="1"/>
  <c r="B99" i="1"/>
  <c r="C99" i="1"/>
  <c r="D99" i="1"/>
  <c r="F99" i="1"/>
  <c r="E99" i="1" s="1"/>
  <c r="G99" i="1"/>
  <c r="H99" i="1"/>
  <c r="I99" i="1"/>
  <c r="J99" i="1"/>
  <c r="A100" i="1"/>
  <c r="B100" i="1"/>
  <c r="C100" i="1"/>
  <c r="D100" i="1"/>
  <c r="F100" i="1"/>
  <c r="E100" i="1" s="1"/>
  <c r="G100" i="1"/>
  <c r="H100" i="1"/>
  <c r="I100" i="1"/>
  <c r="J100" i="1"/>
  <c r="A101" i="1"/>
  <c r="B101" i="1"/>
  <c r="C101" i="1"/>
  <c r="D101" i="1"/>
  <c r="F101" i="1"/>
  <c r="E101" i="1" s="1"/>
  <c r="G101" i="1"/>
  <c r="H101" i="1"/>
  <c r="J101" i="1"/>
  <c r="A102" i="1"/>
  <c r="B102" i="1"/>
  <c r="C102" i="1"/>
  <c r="D102" i="1"/>
  <c r="F102" i="1"/>
  <c r="E102" i="1" s="1"/>
  <c r="G102" i="1"/>
  <c r="H102" i="1"/>
  <c r="I102" i="1"/>
  <c r="J102" i="1"/>
  <c r="A103" i="1"/>
  <c r="B103" i="1"/>
  <c r="C103" i="1"/>
  <c r="D103" i="1"/>
  <c r="F103" i="1"/>
  <c r="I103" i="1" s="1"/>
  <c r="G103" i="1"/>
  <c r="H103" i="1"/>
  <c r="J103" i="1"/>
  <c r="A104" i="1"/>
  <c r="B104" i="1"/>
  <c r="C104" i="1"/>
  <c r="D104" i="1"/>
  <c r="F104" i="1"/>
  <c r="G104" i="1"/>
  <c r="H104" i="1"/>
  <c r="I104" i="1"/>
  <c r="J104" i="1"/>
  <c r="A105" i="1"/>
  <c r="B105" i="1"/>
  <c r="C105" i="1"/>
  <c r="D105" i="1"/>
  <c r="F105" i="1"/>
  <c r="G105" i="1"/>
  <c r="H105" i="1"/>
  <c r="J105" i="1"/>
  <c r="A106" i="1"/>
  <c r="B106" i="1"/>
  <c r="C106" i="1"/>
  <c r="D106" i="1"/>
  <c r="F106" i="1"/>
  <c r="I106" i="1" s="1"/>
  <c r="G106" i="1"/>
  <c r="H106" i="1"/>
  <c r="J106" i="1"/>
  <c r="A107" i="1"/>
  <c r="B107" i="1"/>
  <c r="C107" i="1"/>
  <c r="D107" i="1"/>
  <c r="F107" i="1"/>
  <c r="E107" i="1" s="1"/>
  <c r="G107" i="1"/>
  <c r="H107" i="1"/>
  <c r="J107" i="1"/>
  <c r="A108" i="1"/>
  <c r="B108" i="1"/>
  <c r="C108" i="1"/>
  <c r="D108" i="1"/>
  <c r="F108" i="1"/>
  <c r="E108" i="1" s="1"/>
  <c r="G108" i="1"/>
  <c r="H108" i="1"/>
  <c r="I108" i="1"/>
  <c r="J108" i="1"/>
  <c r="A83" i="1"/>
  <c r="B83" i="1"/>
  <c r="C83" i="1"/>
  <c r="D83" i="1"/>
  <c r="F83" i="1"/>
  <c r="E83" i="1" s="1"/>
  <c r="G83" i="1"/>
  <c r="H83" i="1"/>
  <c r="I83" i="1"/>
  <c r="J83" i="1"/>
  <c r="A84" i="1"/>
  <c r="B84" i="1"/>
  <c r="C84" i="1"/>
  <c r="D84" i="1"/>
  <c r="F84" i="1"/>
  <c r="I84" i="1" s="1"/>
  <c r="G84" i="1"/>
  <c r="H84" i="1"/>
  <c r="J84" i="1"/>
  <c r="A85" i="1"/>
  <c r="B85" i="1"/>
  <c r="C85" i="1"/>
  <c r="D85" i="1"/>
  <c r="F85" i="1"/>
  <c r="E85" i="1" s="1"/>
  <c r="G85" i="1"/>
  <c r="H85" i="1"/>
  <c r="J85" i="1"/>
  <c r="A86" i="1"/>
  <c r="B86" i="1"/>
  <c r="C86" i="1"/>
  <c r="D86" i="1"/>
  <c r="F86" i="1"/>
  <c r="G86" i="1"/>
  <c r="H86" i="1"/>
  <c r="J86" i="1"/>
  <c r="A87" i="1"/>
  <c r="B87" i="1"/>
  <c r="C87" i="1"/>
  <c r="D87" i="1"/>
  <c r="F87" i="1"/>
  <c r="I87" i="1" s="1"/>
  <c r="G87" i="1"/>
  <c r="H87" i="1"/>
  <c r="J87" i="1"/>
  <c r="A88" i="1"/>
  <c r="B88" i="1"/>
  <c r="C88" i="1"/>
  <c r="D88" i="1"/>
  <c r="F88" i="1"/>
  <c r="I88" i="1" s="1"/>
  <c r="G88" i="1"/>
  <c r="H88" i="1"/>
  <c r="J88" i="1"/>
  <c r="A89" i="1"/>
  <c r="B89" i="1"/>
  <c r="C89" i="1"/>
  <c r="D89" i="1"/>
  <c r="F89" i="1"/>
  <c r="G89" i="1"/>
  <c r="H89" i="1"/>
  <c r="I89" i="1"/>
  <c r="J89" i="1"/>
  <c r="A90" i="1"/>
  <c r="B90" i="1"/>
  <c r="C90" i="1"/>
  <c r="D90" i="1"/>
  <c r="F90" i="1"/>
  <c r="G90" i="1"/>
  <c r="H90" i="1"/>
  <c r="J90" i="1"/>
  <c r="A91" i="1"/>
  <c r="B91" i="1"/>
  <c r="C91" i="1"/>
  <c r="D91" i="1"/>
  <c r="F91" i="1"/>
  <c r="G91" i="1"/>
  <c r="H91" i="1"/>
  <c r="I91" i="1"/>
  <c r="J91" i="1"/>
  <c r="A92" i="1"/>
  <c r="B92" i="1"/>
  <c r="C92" i="1"/>
  <c r="D92" i="1"/>
  <c r="F92" i="1"/>
  <c r="I92" i="1" s="1"/>
  <c r="G92" i="1"/>
  <c r="H92" i="1"/>
  <c r="J92" i="1"/>
  <c r="A93" i="1"/>
  <c r="B93" i="1"/>
  <c r="C93" i="1"/>
  <c r="D93" i="1"/>
  <c r="F93" i="1"/>
  <c r="E93" i="1" s="1"/>
  <c r="G93" i="1"/>
  <c r="H93" i="1"/>
  <c r="I93" i="1"/>
  <c r="J93" i="1"/>
  <c r="A73" i="1"/>
  <c r="B73" i="1"/>
  <c r="C73" i="1"/>
  <c r="D73" i="1"/>
  <c r="F73" i="1"/>
  <c r="E73" i="1" s="1"/>
  <c r="G73" i="1"/>
  <c r="H73" i="1"/>
  <c r="J73" i="1"/>
  <c r="A74" i="1"/>
  <c r="B74" i="1"/>
  <c r="C74" i="1"/>
  <c r="D74" i="1"/>
  <c r="F74" i="1"/>
  <c r="I74" i="1" s="1"/>
  <c r="G74" i="1"/>
  <c r="H74" i="1"/>
  <c r="J74" i="1"/>
  <c r="A75" i="1"/>
  <c r="B75" i="1"/>
  <c r="C75" i="1"/>
  <c r="D75" i="1"/>
  <c r="F75" i="1"/>
  <c r="E75" i="1" s="1"/>
  <c r="G75" i="1"/>
  <c r="H75" i="1"/>
  <c r="I75" i="1"/>
  <c r="J75" i="1"/>
  <c r="A76" i="1"/>
  <c r="B76" i="1"/>
  <c r="C76" i="1"/>
  <c r="D76" i="1"/>
  <c r="F76" i="1"/>
  <c r="E76" i="1" s="1"/>
  <c r="G76" i="1"/>
  <c r="H76" i="1"/>
  <c r="J76" i="1"/>
  <c r="A77" i="1"/>
  <c r="B77" i="1"/>
  <c r="C77" i="1"/>
  <c r="D77" i="1"/>
  <c r="F77" i="1"/>
  <c r="E77" i="1" s="1"/>
  <c r="G77" i="1"/>
  <c r="H77" i="1"/>
  <c r="I77" i="1"/>
  <c r="J77" i="1"/>
  <c r="A78" i="1"/>
  <c r="B78" i="1"/>
  <c r="C78" i="1"/>
  <c r="D78" i="1"/>
  <c r="F78" i="1"/>
  <c r="E78" i="1" s="1"/>
  <c r="G78" i="1"/>
  <c r="H78" i="1"/>
  <c r="J78" i="1"/>
  <c r="A79" i="1"/>
  <c r="B79" i="1"/>
  <c r="C79" i="1"/>
  <c r="D79" i="1"/>
  <c r="F79" i="1"/>
  <c r="E79" i="1" s="1"/>
  <c r="G79" i="1"/>
  <c r="H79" i="1"/>
  <c r="I79" i="1"/>
  <c r="J79" i="1"/>
  <c r="A80" i="1"/>
  <c r="B80" i="1"/>
  <c r="C80" i="1"/>
  <c r="D80" i="1"/>
  <c r="F80" i="1"/>
  <c r="E80" i="1" s="1"/>
  <c r="G80" i="1"/>
  <c r="H80" i="1"/>
  <c r="I80" i="1"/>
  <c r="J80" i="1"/>
  <c r="A81" i="1"/>
  <c r="B81" i="1"/>
  <c r="C81" i="1"/>
  <c r="D81" i="1"/>
  <c r="F81" i="1"/>
  <c r="E81" i="1" s="1"/>
  <c r="G81" i="1"/>
  <c r="H81" i="1"/>
  <c r="J81" i="1"/>
  <c r="A82" i="1"/>
  <c r="B82" i="1"/>
  <c r="C82" i="1"/>
  <c r="D82" i="1"/>
  <c r="F82" i="1"/>
  <c r="I82" i="1" s="1"/>
  <c r="G82" i="1"/>
  <c r="H82" i="1"/>
  <c r="J82" i="1"/>
  <c r="A63" i="1"/>
  <c r="B63" i="1"/>
  <c r="C63" i="1"/>
  <c r="D63" i="1"/>
  <c r="F63" i="1"/>
  <c r="I63" i="1" s="1"/>
  <c r="G63" i="1"/>
  <c r="H63" i="1"/>
  <c r="J63" i="1"/>
  <c r="A64" i="1"/>
  <c r="B64" i="1"/>
  <c r="C64" i="1"/>
  <c r="D64" i="1"/>
  <c r="F64" i="1"/>
  <c r="I64" i="1" s="1"/>
  <c r="G64" i="1"/>
  <c r="H64" i="1"/>
  <c r="J64" i="1"/>
  <c r="A65" i="1"/>
  <c r="B65" i="1"/>
  <c r="C65" i="1"/>
  <c r="D65" i="1"/>
  <c r="F65" i="1"/>
  <c r="E65" i="1" s="1"/>
  <c r="G65" i="1"/>
  <c r="H65" i="1"/>
  <c r="J65" i="1"/>
  <c r="A66" i="1"/>
  <c r="B66" i="1"/>
  <c r="C66" i="1"/>
  <c r="D66" i="1"/>
  <c r="F66" i="1"/>
  <c r="I66" i="1" s="1"/>
  <c r="G66" i="1"/>
  <c r="H66" i="1"/>
  <c r="J66" i="1"/>
  <c r="A67" i="1"/>
  <c r="B67" i="1"/>
  <c r="C67" i="1"/>
  <c r="D67" i="1"/>
  <c r="F67" i="1"/>
  <c r="I67" i="1" s="1"/>
  <c r="G67" i="1"/>
  <c r="H67" i="1"/>
  <c r="J67" i="1"/>
  <c r="A68" i="1"/>
  <c r="B68" i="1"/>
  <c r="C68" i="1"/>
  <c r="D68" i="1"/>
  <c r="F68" i="1"/>
  <c r="E68" i="1" s="1"/>
  <c r="G68" i="1"/>
  <c r="H68" i="1"/>
  <c r="I68" i="1"/>
  <c r="J68" i="1"/>
  <c r="A69" i="1"/>
  <c r="B69" i="1"/>
  <c r="C69" i="1"/>
  <c r="D69" i="1"/>
  <c r="F69" i="1"/>
  <c r="E69" i="1" s="1"/>
  <c r="G69" i="1"/>
  <c r="H69" i="1"/>
  <c r="I69" i="1"/>
  <c r="J69" i="1"/>
  <c r="A70" i="1"/>
  <c r="B70" i="1"/>
  <c r="C70" i="1"/>
  <c r="D70" i="1"/>
  <c r="F70" i="1"/>
  <c r="E70" i="1" s="1"/>
  <c r="G70" i="1"/>
  <c r="H70" i="1"/>
  <c r="I70" i="1"/>
  <c r="J70" i="1"/>
  <c r="A71" i="1"/>
  <c r="B71" i="1"/>
  <c r="C71" i="1"/>
  <c r="D71" i="1"/>
  <c r="F71" i="1"/>
  <c r="E71" i="1" s="1"/>
  <c r="G71" i="1"/>
  <c r="H71" i="1"/>
  <c r="J71" i="1"/>
  <c r="A72" i="1"/>
  <c r="B72" i="1"/>
  <c r="C72" i="1"/>
  <c r="D72" i="1"/>
  <c r="F72" i="1"/>
  <c r="I72" i="1" s="1"/>
  <c r="G72" i="1"/>
  <c r="H72" i="1"/>
  <c r="J72" i="1"/>
  <c r="A50" i="1"/>
  <c r="B50" i="1"/>
  <c r="C50" i="1"/>
  <c r="D50" i="1"/>
  <c r="F50" i="1"/>
  <c r="E50" i="1" s="1"/>
  <c r="G50" i="1"/>
  <c r="H50" i="1"/>
  <c r="I50" i="1"/>
  <c r="J50" i="1"/>
  <c r="A51" i="1"/>
  <c r="B51" i="1"/>
  <c r="C51" i="1"/>
  <c r="D51" i="1"/>
  <c r="F51" i="1"/>
  <c r="E51" i="1" s="1"/>
  <c r="G51" i="1"/>
  <c r="H51" i="1"/>
  <c r="J51" i="1"/>
  <c r="A52" i="1"/>
  <c r="B52" i="1"/>
  <c r="C52" i="1"/>
  <c r="D52" i="1"/>
  <c r="F52" i="1"/>
  <c r="E52" i="1" s="1"/>
  <c r="G52" i="1"/>
  <c r="H52" i="1"/>
  <c r="I52" i="1"/>
  <c r="J52" i="1"/>
  <c r="A53" i="1"/>
  <c r="B53" i="1"/>
  <c r="C53" i="1"/>
  <c r="D53" i="1"/>
  <c r="F53" i="1"/>
  <c r="E53" i="1" s="1"/>
  <c r="G53" i="1"/>
  <c r="H53" i="1"/>
  <c r="J53" i="1"/>
  <c r="A54" i="1"/>
  <c r="B54" i="1"/>
  <c r="C54" i="1"/>
  <c r="D54" i="1"/>
  <c r="F54" i="1"/>
  <c r="I54" i="1" s="1"/>
  <c r="G54" i="1"/>
  <c r="H54" i="1"/>
  <c r="J54" i="1"/>
  <c r="A55" i="1"/>
  <c r="B55" i="1"/>
  <c r="C55" i="1"/>
  <c r="D55" i="1"/>
  <c r="F55" i="1"/>
  <c r="E55" i="1" s="1"/>
  <c r="G55" i="1"/>
  <c r="H55" i="1"/>
  <c r="J55" i="1"/>
  <c r="A56" i="1"/>
  <c r="B56" i="1"/>
  <c r="C56" i="1"/>
  <c r="D56" i="1"/>
  <c r="F56" i="1"/>
  <c r="E56" i="1" s="1"/>
  <c r="G56" i="1"/>
  <c r="H56" i="1"/>
  <c r="I56" i="1"/>
  <c r="J56" i="1"/>
  <c r="A57" i="1"/>
  <c r="B57" i="1"/>
  <c r="C57" i="1"/>
  <c r="D57" i="1"/>
  <c r="F57" i="1"/>
  <c r="E57" i="1" s="1"/>
  <c r="G57" i="1"/>
  <c r="H57" i="1"/>
  <c r="I57" i="1"/>
  <c r="J57" i="1"/>
  <c r="A58" i="1"/>
  <c r="B58" i="1"/>
  <c r="C58" i="1"/>
  <c r="D58" i="1"/>
  <c r="F58" i="1"/>
  <c r="E58" i="1" s="1"/>
  <c r="G58" i="1"/>
  <c r="H58" i="1"/>
  <c r="I58" i="1"/>
  <c r="J58" i="1"/>
  <c r="A59" i="1"/>
  <c r="B59" i="1"/>
  <c r="C59" i="1"/>
  <c r="D59" i="1"/>
  <c r="F59" i="1"/>
  <c r="I59" i="1" s="1"/>
  <c r="G59" i="1"/>
  <c r="H59" i="1"/>
  <c r="J59" i="1"/>
  <c r="A60" i="1"/>
  <c r="B60" i="1"/>
  <c r="C60" i="1"/>
  <c r="D60" i="1"/>
  <c r="F60" i="1"/>
  <c r="G60" i="1"/>
  <c r="H60" i="1"/>
  <c r="I60" i="1"/>
  <c r="J60" i="1"/>
  <c r="A61" i="1"/>
  <c r="B61" i="1"/>
  <c r="C61" i="1"/>
  <c r="D61" i="1"/>
  <c r="F61" i="1"/>
  <c r="E61" i="1" s="1"/>
  <c r="G61" i="1"/>
  <c r="H61" i="1"/>
  <c r="I61" i="1"/>
  <c r="J61" i="1"/>
  <c r="A62" i="1"/>
  <c r="B62" i="1"/>
  <c r="C62" i="1"/>
  <c r="D62" i="1"/>
  <c r="F62" i="1"/>
  <c r="I62" i="1" s="1"/>
  <c r="G62" i="1"/>
  <c r="H62" i="1"/>
  <c r="J62" i="1"/>
  <c r="A35" i="1"/>
  <c r="B35" i="1"/>
  <c r="C35" i="1"/>
  <c r="D35" i="1"/>
  <c r="F35" i="1"/>
  <c r="E35" i="1" s="1"/>
  <c r="G35" i="1"/>
  <c r="H35" i="1"/>
  <c r="J35" i="1"/>
  <c r="A36" i="1"/>
  <c r="B36" i="1"/>
  <c r="C36" i="1"/>
  <c r="D36" i="1"/>
  <c r="F36" i="1"/>
  <c r="I36" i="1" s="1"/>
  <c r="G36" i="1"/>
  <c r="H36" i="1"/>
  <c r="J36" i="1"/>
  <c r="A37" i="1"/>
  <c r="B37" i="1"/>
  <c r="C37" i="1"/>
  <c r="D37" i="1"/>
  <c r="F37" i="1"/>
  <c r="E37" i="1" s="1"/>
  <c r="G37" i="1"/>
  <c r="H37" i="1"/>
  <c r="I37" i="1"/>
  <c r="J37" i="1"/>
  <c r="A38" i="1"/>
  <c r="B38" i="1"/>
  <c r="C38" i="1"/>
  <c r="D38" i="1"/>
  <c r="E38" i="1"/>
  <c r="F38" i="1"/>
  <c r="I38" i="1" s="1"/>
  <c r="G38" i="1"/>
  <c r="H38" i="1"/>
  <c r="J38" i="1"/>
  <c r="A39" i="1"/>
  <c r="B39" i="1"/>
  <c r="C39" i="1"/>
  <c r="D39" i="1"/>
  <c r="F39" i="1"/>
  <c r="I39" i="1" s="1"/>
  <c r="G39" i="1"/>
  <c r="H39" i="1"/>
  <c r="J39" i="1"/>
  <c r="A40" i="1"/>
  <c r="B40" i="1"/>
  <c r="C40" i="1"/>
  <c r="D40" i="1"/>
  <c r="F40" i="1"/>
  <c r="E40" i="1" s="1"/>
  <c r="G40" i="1"/>
  <c r="H40" i="1"/>
  <c r="J40" i="1"/>
  <c r="A41" i="1"/>
  <c r="B41" i="1"/>
  <c r="C41" i="1"/>
  <c r="D41" i="1"/>
  <c r="F41" i="1"/>
  <c r="G41" i="1"/>
  <c r="H41" i="1"/>
  <c r="J41" i="1"/>
  <c r="A42" i="1"/>
  <c r="B42" i="1"/>
  <c r="C42" i="1"/>
  <c r="D42" i="1"/>
  <c r="F42" i="1"/>
  <c r="E42" i="1" s="1"/>
  <c r="G42" i="1"/>
  <c r="H42" i="1"/>
  <c r="J42" i="1"/>
  <c r="A43" i="1"/>
  <c r="B43" i="1"/>
  <c r="C43" i="1"/>
  <c r="D43" i="1"/>
  <c r="F43" i="1"/>
  <c r="E43" i="1" s="1"/>
  <c r="G43" i="1"/>
  <c r="H43" i="1"/>
  <c r="J43" i="1"/>
  <c r="A44" i="1"/>
  <c r="B44" i="1"/>
  <c r="C44" i="1"/>
  <c r="D44" i="1"/>
  <c r="F44" i="1"/>
  <c r="I44" i="1" s="1"/>
  <c r="G44" i="1"/>
  <c r="H44" i="1"/>
  <c r="J44" i="1"/>
  <c r="A45" i="1"/>
  <c r="B45" i="1"/>
  <c r="C45" i="1"/>
  <c r="D45" i="1"/>
  <c r="F45" i="1"/>
  <c r="E45" i="1" s="1"/>
  <c r="G45" i="1"/>
  <c r="H45" i="1"/>
  <c r="I45" i="1"/>
  <c r="J45" i="1"/>
  <c r="A46" i="1"/>
  <c r="B46" i="1"/>
  <c r="C46" i="1"/>
  <c r="D46" i="1"/>
  <c r="F46" i="1"/>
  <c r="I46" i="1" s="1"/>
  <c r="G46" i="1"/>
  <c r="H46" i="1"/>
  <c r="J46" i="1"/>
  <c r="A47" i="1"/>
  <c r="B47" i="1"/>
  <c r="C47" i="1"/>
  <c r="D47" i="1"/>
  <c r="F47" i="1"/>
  <c r="I47" i="1" s="1"/>
  <c r="G47" i="1"/>
  <c r="H47" i="1"/>
  <c r="J47" i="1"/>
  <c r="A48" i="1"/>
  <c r="B48" i="1"/>
  <c r="C48" i="1"/>
  <c r="D48" i="1"/>
  <c r="F48" i="1"/>
  <c r="I48" i="1" s="1"/>
  <c r="G48" i="1"/>
  <c r="H48" i="1"/>
  <c r="J48" i="1"/>
  <c r="A49" i="1"/>
  <c r="B49" i="1"/>
  <c r="C49" i="1"/>
  <c r="D49" i="1"/>
  <c r="F49" i="1"/>
  <c r="G49" i="1"/>
  <c r="H49" i="1"/>
  <c r="J49" i="1"/>
  <c r="A19" i="1"/>
  <c r="B19" i="1"/>
  <c r="C19" i="1"/>
  <c r="D19" i="1"/>
  <c r="F19" i="1"/>
  <c r="G19" i="1"/>
  <c r="H19" i="1"/>
  <c r="I19" i="1"/>
  <c r="J19" i="1"/>
  <c r="A20" i="1"/>
  <c r="B20" i="1"/>
  <c r="C20" i="1"/>
  <c r="D20" i="1"/>
  <c r="F20" i="1"/>
  <c r="I20" i="1" s="1"/>
  <c r="G20" i="1"/>
  <c r="H20" i="1"/>
  <c r="J20" i="1"/>
  <c r="A21" i="1"/>
  <c r="B21" i="1"/>
  <c r="C21" i="1"/>
  <c r="D21" i="1"/>
  <c r="F21" i="1"/>
  <c r="E21" i="1" s="1"/>
  <c r="G21" i="1"/>
  <c r="H21" i="1"/>
  <c r="I21" i="1"/>
  <c r="J21" i="1"/>
  <c r="A22" i="1"/>
  <c r="B22" i="1"/>
  <c r="C22" i="1"/>
  <c r="D22" i="1"/>
  <c r="F22" i="1"/>
  <c r="E22" i="1" s="1"/>
  <c r="G22" i="1"/>
  <c r="H22" i="1"/>
  <c r="J22" i="1"/>
  <c r="A23" i="1"/>
  <c r="B23" i="1"/>
  <c r="C23" i="1"/>
  <c r="D23" i="1"/>
  <c r="F23" i="1"/>
  <c r="I23" i="1" s="1"/>
  <c r="G23" i="1"/>
  <c r="H23" i="1"/>
  <c r="J23" i="1"/>
  <c r="A24" i="1"/>
  <c r="B24" i="1"/>
  <c r="C24" i="1"/>
  <c r="D24" i="1"/>
  <c r="F24" i="1"/>
  <c r="E24" i="1" s="1"/>
  <c r="G24" i="1"/>
  <c r="H24" i="1"/>
  <c r="J24" i="1"/>
  <c r="A25" i="1"/>
  <c r="B25" i="1"/>
  <c r="C25" i="1"/>
  <c r="D25" i="1"/>
  <c r="F25" i="1"/>
  <c r="E25" i="1" s="1"/>
  <c r="G25" i="1"/>
  <c r="H25" i="1"/>
  <c r="I25" i="1"/>
  <c r="J25" i="1"/>
  <c r="A26" i="1"/>
  <c r="B26" i="1"/>
  <c r="C26" i="1"/>
  <c r="D26" i="1"/>
  <c r="F26" i="1"/>
  <c r="E26" i="1" s="1"/>
  <c r="G26" i="1"/>
  <c r="H26" i="1"/>
  <c r="I26" i="1"/>
  <c r="J26" i="1"/>
  <c r="A27" i="1"/>
  <c r="B27" i="1"/>
  <c r="C27" i="1"/>
  <c r="D27" i="1"/>
  <c r="F27" i="1"/>
  <c r="E27" i="1" s="1"/>
  <c r="G27" i="1"/>
  <c r="H27" i="1"/>
  <c r="I27" i="1"/>
  <c r="J27" i="1"/>
  <c r="A28" i="1"/>
  <c r="B28" i="1"/>
  <c r="C28" i="1"/>
  <c r="D28" i="1"/>
  <c r="F28" i="1"/>
  <c r="I28" i="1" s="1"/>
  <c r="G28" i="1"/>
  <c r="H28" i="1"/>
  <c r="J28" i="1"/>
  <c r="A29" i="1"/>
  <c r="B29" i="1"/>
  <c r="C29" i="1"/>
  <c r="D29" i="1"/>
  <c r="F29" i="1"/>
  <c r="E29" i="1" s="1"/>
  <c r="G29" i="1"/>
  <c r="H29" i="1"/>
  <c r="J29" i="1"/>
  <c r="A30" i="1"/>
  <c r="B30" i="1"/>
  <c r="C30" i="1"/>
  <c r="D30" i="1"/>
  <c r="F30" i="1"/>
  <c r="E30" i="1" s="1"/>
  <c r="G30" i="1"/>
  <c r="H30" i="1"/>
  <c r="I30" i="1"/>
  <c r="J30" i="1"/>
  <c r="A31" i="1"/>
  <c r="B31" i="1"/>
  <c r="C31" i="1"/>
  <c r="D31" i="1"/>
  <c r="F31" i="1"/>
  <c r="I31" i="1" s="1"/>
  <c r="G31" i="1"/>
  <c r="H31" i="1"/>
  <c r="J31" i="1"/>
  <c r="A32" i="1"/>
  <c r="B32" i="1"/>
  <c r="C32" i="1"/>
  <c r="D32" i="1"/>
  <c r="F32" i="1"/>
  <c r="E32" i="1" s="1"/>
  <c r="G32" i="1"/>
  <c r="H32" i="1"/>
  <c r="I32" i="1"/>
  <c r="J32" i="1"/>
  <c r="A33" i="1"/>
  <c r="B33" i="1"/>
  <c r="C33" i="1"/>
  <c r="D33" i="1"/>
  <c r="F33" i="1"/>
  <c r="I33" i="1" s="1"/>
  <c r="G33" i="1"/>
  <c r="H33" i="1"/>
  <c r="J33" i="1"/>
  <c r="A34" i="1"/>
  <c r="B34" i="1"/>
  <c r="C34" i="1"/>
  <c r="D34" i="1"/>
  <c r="F34" i="1"/>
  <c r="E34" i="1" s="1"/>
  <c r="G34" i="1"/>
  <c r="H34" i="1"/>
  <c r="I34" i="1"/>
  <c r="J34" i="1"/>
  <c r="A3" i="1"/>
  <c r="B3" i="1"/>
  <c r="C3" i="1"/>
  <c r="D3" i="1"/>
  <c r="F3" i="1"/>
  <c r="G3" i="1"/>
  <c r="E3" i="1" s="1"/>
  <c r="H3" i="1"/>
  <c r="I3" i="1"/>
  <c r="J3" i="1"/>
  <c r="A4" i="1"/>
  <c r="B4" i="1"/>
  <c r="C4" i="1"/>
  <c r="D4" i="1"/>
  <c r="F4" i="1"/>
  <c r="I4" i="1" s="1"/>
  <c r="G4" i="1"/>
  <c r="H4" i="1"/>
  <c r="J4" i="1"/>
  <c r="A5" i="1"/>
  <c r="B5" i="1"/>
  <c r="C5" i="1"/>
  <c r="D5" i="1"/>
  <c r="F5" i="1"/>
  <c r="I5" i="1" s="1"/>
  <c r="G5" i="1"/>
  <c r="H5" i="1"/>
  <c r="J5" i="1"/>
  <c r="A6" i="1"/>
  <c r="B6" i="1"/>
  <c r="C6" i="1"/>
  <c r="D6" i="1"/>
  <c r="F6" i="1"/>
  <c r="I6" i="1" s="1"/>
  <c r="G6" i="1"/>
  <c r="H6" i="1"/>
  <c r="J6" i="1"/>
  <c r="A7" i="1"/>
  <c r="B7" i="1"/>
  <c r="C7" i="1"/>
  <c r="D7" i="1"/>
  <c r="F7" i="1"/>
  <c r="I7" i="1" s="1"/>
  <c r="G7" i="1"/>
  <c r="H7" i="1"/>
  <c r="J7" i="1"/>
  <c r="A8" i="1"/>
  <c r="B8" i="1"/>
  <c r="C8" i="1"/>
  <c r="D8" i="1"/>
  <c r="F8" i="1"/>
  <c r="E8" i="1" s="1"/>
  <c r="G8" i="1"/>
  <c r="H8" i="1"/>
  <c r="J8" i="1"/>
  <c r="A9" i="1"/>
  <c r="B9" i="1"/>
  <c r="C9" i="1"/>
  <c r="D9" i="1"/>
  <c r="F9" i="1"/>
  <c r="E9" i="1" s="1"/>
  <c r="G9" i="1"/>
  <c r="H9" i="1"/>
  <c r="I9" i="1"/>
  <c r="J9" i="1"/>
  <c r="A10" i="1"/>
  <c r="B10" i="1"/>
  <c r="C10" i="1"/>
  <c r="D10" i="1"/>
  <c r="F10" i="1"/>
  <c r="E10" i="1" s="1"/>
  <c r="G10" i="1"/>
  <c r="H10" i="1"/>
  <c r="J10" i="1"/>
  <c r="A11" i="1"/>
  <c r="B11" i="1"/>
  <c r="C11" i="1"/>
  <c r="D11" i="1"/>
  <c r="F11" i="1"/>
  <c r="E11" i="1" s="1"/>
  <c r="G11" i="1"/>
  <c r="H11" i="1"/>
  <c r="I11" i="1"/>
  <c r="J11" i="1"/>
  <c r="A12" i="1"/>
  <c r="B12" i="1"/>
  <c r="C12" i="1"/>
  <c r="D12" i="1"/>
  <c r="F12" i="1"/>
  <c r="I12" i="1" s="1"/>
  <c r="G12" i="1"/>
  <c r="H12" i="1"/>
  <c r="J12" i="1"/>
  <c r="A13" i="1"/>
  <c r="B13" i="1"/>
  <c r="C13" i="1"/>
  <c r="D13" i="1"/>
  <c r="F13" i="1"/>
  <c r="E13" i="1" s="1"/>
  <c r="G13" i="1"/>
  <c r="H13" i="1"/>
  <c r="I13" i="1"/>
  <c r="J13" i="1"/>
  <c r="A14" i="1"/>
  <c r="B14" i="1"/>
  <c r="C14" i="1"/>
  <c r="D14" i="1"/>
  <c r="F14" i="1"/>
  <c r="E14" i="1" s="1"/>
  <c r="G14" i="1"/>
  <c r="H14" i="1"/>
  <c r="J14" i="1"/>
  <c r="A15" i="1"/>
  <c r="B15" i="1"/>
  <c r="C15" i="1"/>
  <c r="D15" i="1"/>
  <c r="F15" i="1"/>
  <c r="I15" i="1" s="1"/>
  <c r="G15" i="1"/>
  <c r="H15" i="1"/>
  <c r="J15" i="1"/>
  <c r="A16" i="1"/>
  <c r="B16" i="1"/>
  <c r="C16" i="1"/>
  <c r="D16" i="1"/>
  <c r="F16" i="1"/>
  <c r="G16" i="1"/>
  <c r="H16" i="1"/>
  <c r="I16" i="1"/>
  <c r="J16" i="1"/>
  <c r="A17" i="1"/>
  <c r="B17" i="1"/>
  <c r="C17" i="1"/>
  <c r="D17" i="1"/>
  <c r="F17" i="1"/>
  <c r="I17" i="1" s="1"/>
  <c r="G17" i="1"/>
  <c r="H17" i="1"/>
  <c r="J17" i="1"/>
  <c r="A18" i="1"/>
  <c r="B18" i="1"/>
  <c r="C18" i="1"/>
  <c r="D18" i="1"/>
  <c r="F18" i="1"/>
  <c r="G18" i="1"/>
  <c r="H18" i="1"/>
  <c r="I18" i="1"/>
  <c r="J18" i="1"/>
  <c r="E86" i="1" l="1"/>
  <c r="I76" i="1"/>
  <c r="I119" i="1"/>
  <c r="I8" i="1"/>
  <c r="E33" i="1"/>
  <c r="I29" i="1"/>
  <c r="I81" i="1"/>
  <c r="E90" i="1"/>
  <c r="I86" i="1"/>
  <c r="E105" i="1"/>
  <c r="I117" i="1"/>
  <c r="I128" i="1"/>
  <c r="E49" i="1"/>
  <c r="E136" i="1"/>
  <c r="E60" i="1"/>
  <c r="E148" i="1"/>
  <c r="I122" i="1"/>
  <c r="E115" i="1"/>
  <c r="I141" i="1"/>
  <c r="I142" i="1"/>
  <c r="E63" i="1"/>
  <c r="E138" i="1"/>
  <c r="E66" i="1"/>
  <c r="E111" i="1"/>
  <c r="E18" i="1"/>
  <c r="I14" i="1"/>
  <c r="I71" i="1"/>
  <c r="I73" i="1"/>
  <c r="E89" i="1"/>
  <c r="I85" i="1"/>
  <c r="E104" i="1"/>
  <c r="E120" i="1"/>
  <c r="E17" i="1"/>
  <c r="E150" i="1"/>
  <c r="E91" i="1"/>
  <c r="E6" i="1"/>
  <c r="E41" i="1"/>
  <c r="E48" i="1"/>
  <c r="I42" i="1"/>
  <c r="I107" i="1"/>
  <c r="I94" i="1"/>
  <c r="E116" i="1"/>
  <c r="I112" i="1"/>
  <c r="I123" i="1"/>
  <c r="E135" i="1"/>
  <c r="E153" i="1"/>
  <c r="E5" i="1"/>
  <c r="I24" i="1"/>
  <c r="E46" i="1"/>
  <c r="I40" i="1"/>
  <c r="I55" i="1"/>
  <c r="I78" i="1"/>
  <c r="I90" i="1"/>
  <c r="I105" i="1"/>
  <c r="E88" i="1"/>
  <c r="E16" i="1"/>
  <c r="E19" i="1"/>
  <c r="I10" i="1"/>
  <c r="I22" i="1"/>
  <c r="I53" i="1"/>
  <c r="I65" i="1"/>
  <c r="E114" i="1"/>
  <c r="E157" i="1"/>
  <c r="E146" i="1"/>
  <c r="I155" i="1"/>
  <c r="I147" i="1"/>
  <c r="E154" i="1"/>
  <c r="E151" i="1"/>
  <c r="I143" i="1"/>
  <c r="I140" i="1"/>
  <c r="E134" i="1"/>
  <c r="I136" i="1"/>
  <c r="E137" i="1"/>
  <c r="E132" i="1"/>
  <c r="I130" i="1"/>
  <c r="E124" i="1"/>
  <c r="I129" i="1"/>
  <c r="E127" i="1"/>
  <c r="E118" i="1"/>
  <c r="I116" i="1"/>
  <c r="E110" i="1"/>
  <c r="E121" i="1"/>
  <c r="E113" i="1"/>
  <c r="E103" i="1"/>
  <c r="I101" i="1"/>
  <c r="E95" i="1"/>
  <c r="E98" i="1"/>
  <c r="E106" i="1"/>
  <c r="E84" i="1"/>
  <c r="E92" i="1"/>
  <c r="E87" i="1"/>
  <c r="E74" i="1"/>
  <c r="E82" i="1"/>
  <c r="E72" i="1"/>
  <c r="E64" i="1"/>
  <c r="E67" i="1"/>
  <c r="E59" i="1"/>
  <c r="E62" i="1"/>
  <c r="E54" i="1"/>
  <c r="I51" i="1"/>
  <c r="E44" i="1"/>
  <c r="E39" i="1"/>
  <c r="I43" i="1"/>
  <c r="I35" i="1"/>
  <c r="E36" i="1"/>
  <c r="E47" i="1"/>
  <c r="I49" i="1"/>
  <c r="I41" i="1"/>
  <c r="E28" i="1"/>
  <c r="E31" i="1"/>
  <c r="E20" i="1"/>
  <c r="E23" i="1"/>
  <c r="E15" i="1"/>
  <c r="E12" i="1"/>
  <c r="E4" i="1"/>
  <c r="E7" i="1"/>
  <c r="D128" i="11" l="1"/>
  <c r="D130" i="11"/>
  <c r="E130" i="11"/>
  <c r="F130" i="11"/>
  <c r="B132" i="11"/>
  <c r="C132" i="11"/>
  <c r="E132" i="11"/>
  <c r="A136" i="11"/>
  <c r="C148" i="11"/>
  <c r="A152" i="11"/>
  <c r="F153" i="11"/>
  <c r="A154" i="11"/>
  <c r="C154" i="11"/>
  <c r="B160" i="11"/>
  <c r="C130" i="10"/>
  <c r="D130" i="10" s="1"/>
  <c r="I130" i="10"/>
  <c r="C134" i="10"/>
  <c r="D134" i="10" s="1"/>
  <c r="A136" i="10"/>
  <c r="B136" i="10" s="1"/>
  <c r="A15" i="9"/>
  <c r="B15" i="9"/>
  <c r="C15" i="9"/>
  <c r="D15" i="9"/>
  <c r="E15" i="9"/>
  <c r="F15" i="9"/>
  <c r="A16" i="9"/>
  <c r="B16" i="9"/>
  <c r="C16" i="9"/>
  <c r="D16" i="9"/>
  <c r="E16" i="9"/>
  <c r="F16" i="9"/>
  <c r="A17" i="9"/>
  <c r="B17" i="9"/>
  <c r="C17" i="9"/>
  <c r="D17" i="9"/>
  <c r="E17" i="9"/>
  <c r="F17" i="9"/>
  <c r="A18" i="9"/>
  <c r="B18" i="9"/>
  <c r="C18" i="9"/>
  <c r="D18" i="9"/>
  <c r="E18" i="9"/>
  <c r="F18" i="9"/>
  <c r="A19" i="9"/>
  <c r="B19" i="9"/>
  <c r="C19" i="9"/>
  <c r="D19" i="9"/>
  <c r="E19" i="9"/>
  <c r="F19" i="9"/>
  <c r="A20" i="9"/>
  <c r="B20" i="9"/>
  <c r="C20" i="9"/>
  <c r="D20" i="9"/>
  <c r="E20" i="9"/>
  <c r="F20" i="9"/>
  <c r="A21" i="9"/>
  <c r="B21" i="9"/>
  <c r="C21" i="9"/>
  <c r="D21" i="9"/>
  <c r="E21" i="9"/>
  <c r="F21" i="9"/>
  <c r="A22" i="9"/>
  <c r="B22" i="9"/>
  <c r="C22" i="9"/>
  <c r="D22" i="9"/>
  <c r="E22" i="9"/>
  <c r="F22" i="9"/>
  <c r="A23" i="9"/>
  <c r="B23" i="9"/>
  <c r="C23" i="9"/>
  <c r="D23" i="9"/>
  <c r="E23" i="9"/>
  <c r="F23" i="9"/>
  <c r="A24" i="9"/>
  <c r="B24" i="9"/>
  <c r="C24" i="9"/>
  <c r="D24" i="9"/>
  <c r="E24" i="9"/>
  <c r="F24" i="9"/>
  <c r="A25" i="9"/>
  <c r="B25" i="9"/>
  <c r="C25" i="9"/>
  <c r="D25" i="9"/>
  <c r="E25" i="9"/>
  <c r="F25" i="9"/>
  <c r="A26" i="9"/>
  <c r="B26" i="9"/>
  <c r="C26" i="9"/>
  <c r="D26" i="9"/>
  <c r="E26" i="9"/>
  <c r="F26" i="9"/>
  <c r="A27" i="9"/>
  <c r="B27" i="9"/>
  <c r="C27" i="9"/>
  <c r="D27" i="9"/>
  <c r="E27" i="9"/>
  <c r="F27" i="9"/>
  <c r="A28" i="9"/>
  <c r="B28" i="9"/>
  <c r="C28" i="9"/>
  <c r="D28" i="9"/>
  <c r="E28" i="9"/>
  <c r="F28" i="9"/>
  <c r="A29" i="9"/>
  <c r="B29" i="9"/>
  <c r="C29" i="9"/>
  <c r="D29" i="9"/>
  <c r="E29" i="9"/>
  <c r="F29" i="9"/>
  <c r="A30" i="9"/>
  <c r="B30" i="9"/>
  <c r="C30" i="9"/>
  <c r="D30" i="9"/>
  <c r="E30" i="9"/>
  <c r="F30" i="9"/>
  <c r="A31" i="9"/>
  <c r="B31" i="9"/>
  <c r="C31" i="9"/>
  <c r="D31" i="9"/>
  <c r="E31" i="9"/>
  <c r="F31" i="9"/>
  <c r="A32" i="9"/>
  <c r="B32" i="9"/>
  <c r="C32" i="9"/>
  <c r="D32" i="9"/>
  <c r="E32" i="9"/>
  <c r="F32" i="9"/>
  <c r="A33" i="9"/>
  <c r="B33" i="9"/>
  <c r="C33" i="9"/>
  <c r="D33" i="9"/>
  <c r="E33" i="9"/>
  <c r="F33" i="9"/>
  <c r="A34" i="9"/>
  <c r="B34" i="9"/>
  <c r="C34" i="9"/>
  <c r="D34" i="9"/>
  <c r="E34" i="9"/>
  <c r="F34" i="9"/>
  <c r="A35" i="9"/>
  <c r="B35" i="9"/>
  <c r="C35" i="9"/>
  <c r="D35" i="9"/>
  <c r="E35" i="9"/>
  <c r="F35" i="9"/>
  <c r="A36" i="9"/>
  <c r="B36" i="9"/>
  <c r="C36" i="9"/>
  <c r="D36" i="9"/>
  <c r="E36" i="9"/>
  <c r="F36" i="9"/>
  <c r="A37" i="9"/>
  <c r="B37" i="9"/>
  <c r="C37" i="9"/>
  <c r="D37" i="9"/>
  <c r="E37" i="9"/>
  <c r="F37" i="9"/>
  <c r="A38" i="9"/>
  <c r="B38" i="9"/>
  <c r="C38" i="9"/>
  <c r="D38" i="9"/>
  <c r="E38" i="9"/>
  <c r="F38" i="9"/>
  <c r="A39" i="9"/>
  <c r="B39" i="9"/>
  <c r="C39" i="9"/>
  <c r="D39" i="9"/>
  <c r="E39" i="9"/>
  <c r="F39" i="9"/>
  <c r="A40" i="9"/>
  <c r="B40" i="9"/>
  <c r="C40" i="9"/>
  <c r="D40" i="9"/>
  <c r="E40" i="9"/>
  <c r="F40" i="9"/>
  <c r="A41" i="9"/>
  <c r="B41" i="9"/>
  <c r="C41" i="9"/>
  <c r="D41" i="9"/>
  <c r="E41" i="9"/>
  <c r="F41" i="9"/>
  <c r="A42" i="9"/>
  <c r="B42" i="9"/>
  <c r="C42" i="9"/>
  <c r="D42" i="9"/>
  <c r="E42" i="9"/>
  <c r="F42" i="9"/>
  <c r="A43" i="9"/>
  <c r="B43" i="9"/>
  <c r="C43" i="9"/>
  <c r="D43" i="9"/>
  <c r="E43" i="9"/>
  <c r="F43" i="9"/>
  <c r="A44" i="9"/>
  <c r="B44" i="9"/>
  <c r="C44" i="9"/>
  <c r="D44" i="9"/>
  <c r="E44" i="9"/>
  <c r="F44" i="9"/>
  <c r="A45" i="9"/>
  <c r="B45" i="9"/>
  <c r="C45" i="9"/>
  <c r="D45" i="9"/>
  <c r="E45" i="9"/>
  <c r="F45" i="9"/>
  <c r="A46" i="9"/>
  <c r="B46" i="9"/>
  <c r="C46" i="9"/>
  <c r="D46" i="9"/>
  <c r="E46" i="9"/>
  <c r="F46" i="9"/>
  <c r="A47" i="9"/>
  <c r="B47" i="9"/>
  <c r="C47" i="9"/>
  <c r="D47" i="9"/>
  <c r="E47" i="9"/>
  <c r="F47" i="9"/>
  <c r="A48" i="9"/>
  <c r="B48" i="9"/>
  <c r="C48" i="9"/>
  <c r="D48" i="9"/>
  <c r="E48" i="9"/>
  <c r="F48" i="9"/>
  <c r="A49" i="9"/>
  <c r="B49" i="9"/>
  <c r="C49" i="9"/>
  <c r="D49" i="9"/>
  <c r="E49" i="9"/>
  <c r="F49" i="9"/>
  <c r="A50" i="9"/>
  <c r="B50" i="9"/>
  <c r="C50" i="9"/>
  <c r="D50" i="9"/>
  <c r="E50" i="9"/>
  <c r="F50" i="9"/>
  <c r="A51" i="9"/>
  <c r="B51" i="9"/>
  <c r="C51" i="9"/>
  <c r="D51" i="9"/>
  <c r="E51" i="9"/>
  <c r="F51" i="9"/>
  <c r="A52" i="9"/>
  <c r="B52" i="9"/>
  <c r="C52" i="9"/>
  <c r="D52" i="9"/>
  <c r="E52" i="9"/>
  <c r="F52" i="9"/>
  <c r="A53" i="9"/>
  <c r="B53" i="9"/>
  <c r="C53" i="9"/>
  <c r="D53" i="9"/>
  <c r="E53" i="9"/>
  <c r="F53" i="9"/>
  <c r="A54" i="9"/>
  <c r="B54" i="9"/>
  <c r="C54" i="9"/>
  <c r="D54" i="9"/>
  <c r="E54" i="9"/>
  <c r="F54" i="9"/>
  <c r="A55" i="9"/>
  <c r="B55" i="9"/>
  <c r="C55" i="9"/>
  <c r="D55" i="9"/>
  <c r="E55" i="9"/>
  <c r="F55" i="9"/>
  <c r="A56" i="9"/>
  <c r="B56" i="9"/>
  <c r="C56" i="9"/>
  <c r="D56" i="9"/>
  <c r="E56" i="9"/>
  <c r="F56" i="9"/>
  <c r="A57" i="9"/>
  <c r="B57" i="9"/>
  <c r="C57" i="9"/>
  <c r="D57" i="9"/>
  <c r="E57" i="9"/>
  <c r="F57" i="9"/>
  <c r="A58" i="9"/>
  <c r="B58" i="9"/>
  <c r="C58" i="9"/>
  <c r="D58" i="9"/>
  <c r="E58" i="9"/>
  <c r="F58" i="9"/>
  <c r="A59" i="9"/>
  <c r="B59" i="9"/>
  <c r="C59" i="9"/>
  <c r="D59" i="9"/>
  <c r="E59" i="9"/>
  <c r="F59" i="9"/>
  <c r="A60" i="9"/>
  <c r="B60" i="9"/>
  <c r="C60" i="9"/>
  <c r="D60" i="9"/>
  <c r="E60" i="9"/>
  <c r="F60" i="9"/>
  <c r="A61" i="9"/>
  <c r="B61" i="9"/>
  <c r="C61" i="9"/>
  <c r="D61" i="9"/>
  <c r="E61" i="9"/>
  <c r="F61" i="9"/>
  <c r="A62" i="9"/>
  <c r="B62" i="9"/>
  <c r="C62" i="9"/>
  <c r="D62" i="9"/>
  <c r="E62" i="9"/>
  <c r="F62" i="9"/>
  <c r="A63" i="9"/>
  <c r="B63" i="9"/>
  <c r="C63" i="9"/>
  <c r="D63" i="9"/>
  <c r="E63" i="9"/>
  <c r="F63" i="9"/>
  <c r="A64" i="9"/>
  <c r="B64" i="9"/>
  <c r="C64" i="9"/>
  <c r="D64" i="9"/>
  <c r="E64" i="9"/>
  <c r="F64" i="9"/>
  <c r="A65" i="9"/>
  <c r="B65" i="9"/>
  <c r="C65" i="9"/>
  <c r="D65" i="9"/>
  <c r="E65" i="9"/>
  <c r="F65" i="9"/>
  <c r="A66" i="9"/>
  <c r="B66" i="9"/>
  <c r="C66" i="9"/>
  <c r="D66" i="9"/>
  <c r="E66" i="9"/>
  <c r="F66" i="9"/>
  <c r="A67" i="9"/>
  <c r="B67" i="9"/>
  <c r="C67" i="9"/>
  <c r="D67" i="9"/>
  <c r="E67" i="9"/>
  <c r="F67" i="9"/>
  <c r="A68" i="9"/>
  <c r="B68" i="9"/>
  <c r="C68" i="9"/>
  <c r="D68" i="9"/>
  <c r="E68" i="9"/>
  <c r="F68" i="9"/>
  <c r="A69" i="9"/>
  <c r="B69" i="9"/>
  <c r="C69" i="9"/>
  <c r="D69" i="9"/>
  <c r="E69" i="9"/>
  <c r="F69" i="9"/>
  <c r="A70" i="9"/>
  <c r="B70" i="9"/>
  <c r="C70" i="9"/>
  <c r="D70" i="9"/>
  <c r="E70" i="9"/>
  <c r="F70" i="9"/>
  <c r="A71" i="9"/>
  <c r="B71" i="9"/>
  <c r="C71" i="9"/>
  <c r="D71" i="9"/>
  <c r="E71" i="9"/>
  <c r="F71" i="9"/>
  <c r="A72" i="9"/>
  <c r="B72" i="9"/>
  <c r="C72" i="9"/>
  <c r="D72" i="9"/>
  <c r="E72" i="9"/>
  <c r="F72" i="9"/>
  <c r="A73" i="9"/>
  <c r="B73" i="9"/>
  <c r="C73" i="9"/>
  <c r="D73" i="9"/>
  <c r="E73" i="9"/>
  <c r="F73" i="9"/>
  <c r="A74" i="9"/>
  <c r="B74" i="9"/>
  <c r="C74" i="9"/>
  <c r="D74" i="9"/>
  <c r="E74" i="9"/>
  <c r="F74" i="9"/>
  <c r="A75" i="9"/>
  <c r="B75" i="9"/>
  <c r="C75" i="9"/>
  <c r="D75" i="9"/>
  <c r="E75" i="9"/>
  <c r="F75" i="9"/>
  <c r="A76" i="9"/>
  <c r="B76" i="9"/>
  <c r="C76" i="9"/>
  <c r="D76" i="9"/>
  <c r="E76" i="9"/>
  <c r="F76" i="9"/>
  <c r="A77" i="9"/>
  <c r="B77" i="9"/>
  <c r="C77" i="9"/>
  <c r="D77" i="9"/>
  <c r="E77" i="9"/>
  <c r="F77" i="9"/>
  <c r="A78" i="9"/>
  <c r="B78" i="9"/>
  <c r="C78" i="9"/>
  <c r="D78" i="9"/>
  <c r="E78" i="9"/>
  <c r="F78" i="9"/>
  <c r="A79" i="9"/>
  <c r="B79" i="9"/>
  <c r="C79" i="9"/>
  <c r="D79" i="9"/>
  <c r="E79" i="9"/>
  <c r="F79" i="9"/>
  <c r="A80" i="9"/>
  <c r="B80" i="9"/>
  <c r="C80" i="9"/>
  <c r="D80" i="9"/>
  <c r="E80" i="9"/>
  <c r="F80" i="9"/>
  <c r="A81" i="9"/>
  <c r="B81" i="9"/>
  <c r="C81" i="9"/>
  <c r="D81" i="9"/>
  <c r="E81" i="9"/>
  <c r="F81" i="9"/>
  <c r="A82" i="9"/>
  <c r="B82" i="9"/>
  <c r="C82" i="9"/>
  <c r="D82" i="9"/>
  <c r="E82" i="9"/>
  <c r="F82" i="9"/>
  <c r="A83" i="9"/>
  <c r="B83" i="9"/>
  <c r="C83" i="9"/>
  <c r="D83" i="9"/>
  <c r="E83" i="9"/>
  <c r="F83" i="9"/>
  <c r="A84" i="9"/>
  <c r="B84" i="9"/>
  <c r="C84" i="9"/>
  <c r="D84" i="9"/>
  <c r="E84" i="9"/>
  <c r="F84" i="9"/>
  <c r="A85" i="9"/>
  <c r="B85" i="9"/>
  <c r="C85" i="9"/>
  <c r="D85" i="9"/>
  <c r="E85" i="9"/>
  <c r="F85" i="9"/>
  <c r="A86" i="9"/>
  <c r="B86" i="9"/>
  <c r="C86" i="9"/>
  <c r="D86" i="9"/>
  <c r="E86" i="9"/>
  <c r="F86" i="9"/>
  <c r="A87" i="9"/>
  <c r="B87" i="9"/>
  <c r="C87" i="9"/>
  <c r="D87" i="9"/>
  <c r="E87" i="9"/>
  <c r="F87" i="9"/>
  <c r="A88" i="9"/>
  <c r="B88" i="9"/>
  <c r="C88" i="9"/>
  <c r="D88" i="9"/>
  <c r="E88" i="9"/>
  <c r="F88" i="9"/>
  <c r="A89" i="9"/>
  <c r="B89" i="9"/>
  <c r="C89" i="9"/>
  <c r="D89" i="9"/>
  <c r="E89" i="9"/>
  <c r="F89" i="9"/>
  <c r="A90" i="9"/>
  <c r="B90" i="9"/>
  <c r="C90" i="9"/>
  <c r="D90" i="9"/>
  <c r="E90" i="9"/>
  <c r="F90" i="9"/>
  <c r="A91" i="9"/>
  <c r="B91" i="9"/>
  <c r="C91" i="9"/>
  <c r="D91" i="9"/>
  <c r="E91" i="9"/>
  <c r="F91" i="9"/>
  <c r="A92" i="9"/>
  <c r="B92" i="9"/>
  <c r="C92" i="9"/>
  <c r="D92" i="9"/>
  <c r="E92" i="9"/>
  <c r="F92" i="9"/>
  <c r="A93" i="9"/>
  <c r="B93" i="9"/>
  <c r="C93" i="9"/>
  <c r="D93" i="9"/>
  <c r="E93" i="9"/>
  <c r="F93" i="9"/>
  <c r="A94" i="9"/>
  <c r="B94" i="9"/>
  <c r="C94" i="9"/>
  <c r="D94" i="9"/>
  <c r="E94" i="9"/>
  <c r="F94" i="9"/>
  <c r="A95" i="9"/>
  <c r="B95" i="9"/>
  <c r="C95" i="9"/>
  <c r="D95" i="9"/>
  <c r="E95" i="9"/>
  <c r="F95" i="9"/>
  <c r="A96" i="9"/>
  <c r="B96" i="9"/>
  <c r="C96" i="9"/>
  <c r="D96" i="9"/>
  <c r="E96" i="9"/>
  <c r="F96" i="9"/>
  <c r="A97" i="9"/>
  <c r="B97" i="9"/>
  <c r="C97" i="9"/>
  <c r="D97" i="9"/>
  <c r="E97" i="9"/>
  <c r="F97" i="9"/>
  <c r="A98" i="9"/>
  <c r="B98" i="9"/>
  <c r="C98" i="9"/>
  <c r="D98" i="9"/>
  <c r="E98" i="9"/>
  <c r="F98" i="9"/>
  <c r="A99" i="9"/>
  <c r="B99" i="9"/>
  <c r="C99" i="9"/>
  <c r="D99" i="9"/>
  <c r="E99" i="9"/>
  <c r="F99" i="9"/>
  <c r="A100" i="9"/>
  <c r="B100" i="9"/>
  <c r="C100" i="9"/>
  <c r="D100" i="9"/>
  <c r="E100" i="9"/>
  <c r="F100" i="9"/>
  <c r="A101" i="9"/>
  <c r="B101" i="9"/>
  <c r="C101" i="9"/>
  <c r="D101" i="9"/>
  <c r="E101" i="9"/>
  <c r="F101" i="9"/>
  <c r="A102" i="9"/>
  <c r="B102" i="9"/>
  <c r="C102" i="9"/>
  <c r="D102" i="9"/>
  <c r="E102" i="9"/>
  <c r="F102" i="9"/>
  <c r="A103" i="9"/>
  <c r="B103" i="9"/>
  <c r="C103" i="9"/>
  <c r="D103" i="9"/>
  <c r="E103" i="9"/>
  <c r="F103" i="9"/>
  <c r="A104" i="9"/>
  <c r="B104" i="9"/>
  <c r="C104" i="9"/>
  <c r="D104" i="9"/>
  <c r="E104" i="9"/>
  <c r="F104" i="9"/>
  <c r="A105" i="9"/>
  <c r="B105" i="9"/>
  <c r="C105" i="9"/>
  <c r="D105" i="9"/>
  <c r="E105" i="9"/>
  <c r="F105" i="9"/>
  <c r="A106" i="9"/>
  <c r="B106" i="9"/>
  <c r="C106" i="9"/>
  <c r="D106" i="9"/>
  <c r="E106" i="9"/>
  <c r="F106" i="9"/>
  <c r="A107" i="9"/>
  <c r="B107" i="9"/>
  <c r="C107" i="9"/>
  <c r="D107" i="9"/>
  <c r="E107" i="9"/>
  <c r="F107" i="9"/>
  <c r="A108" i="9"/>
  <c r="B108" i="9"/>
  <c r="C108" i="9"/>
  <c r="D108" i="9"/>
  <c r="E108" i="9"/>
  <c r="F108" i="9"/>
  <c r="A109" i="9"/>
  <c r="B109" i="9"/>
  <c r="C109" i="9"/>
  <c r="D109" i="9"/>
  <c r="E109" i="9"/>
  <c r="F109" i="9"/>
  <c r="A110" i="9"/>
  <c r="B110" i="9"/>
  <c r="C110" i="9"/>
  <c r="D110" i="9"/>
  <c r="E110" i="9"/>
  <c r="F110" i="9"/>
  <c r="A111" i="9"/>
  <c r="B111" i="9"/>
  <c r="C111" i="9"/>
  <c r="D111" i="9"/>
  <c r="E111" i="9"/>
  <c r="F111" i="9"/>
  <c r="A112" i="9"/>
  <c r="B112" i="9"/>
  <c r="C112" i="9"/>
  <c r="D112" i="9"/>
  <c r="E112" i="9"/>
  <c r="F112" i="9"/>
  <c r="A113" i="9"/>
  <c r="B113" i="9"/>
  <c r="C113" i="9"/>
  <c r="D113" i="9"/>
  <c r="E113" i="9"/>
  <c r="F113" i="9"/>
  <c r="A114" i="9"/>
  <c r="B114" i="9"/>
  <c r="C114" i="9"/>
  <c r="D114" i="9"/>
  <c r="E114" i="9"/>
  <c r="F114" i="9"/>
  <c r="A115" i="9"/>
  <c r="B115" i="9"/>
  <c r="C115" i="9"/>
  <c r="D115" i="9"/>
  <c r="E115" i="9"/>
  <c r="F115" i="9"/>
  <c r="A116" i="9"/>
  <c r="B116" i="9"/>
  <c r="C116" i="9"/>
  <c r="D116" i="9"/>
  <c r="E116" i="9"/>
  <c r="F116" i="9"/>
  <c r="A117" i="9"/>
  <c r="B117" i="9"/>
  <c r="C117" i="9"/>
  <c r="D117" i="9"/>
  <c r="E117" i="9"/>
  <c r="F117" i="9"/>
  <c r="A118" i="9"/>
  <c r="B118" i="9"/>
  <c r="C118" i="9"/>
  <c r="D118" i="9"/>
  <c r="E118" i="9"/>
  <c r="F118" i="9"/>
  <c r="A119" i="9"/>
  <c r="B119" i="9"/>
  <c r="C119" i="9"/>
  <c r="D119" i="9"/>
  <c r="E119" i="9"/>
  <c r="F119" i="9"/>
  <c r="A120" i="9"/>
  <c r="B120" i="9"/>
  <c r="C120" i="9"/>
  <c r="D120" i="9"/>
  <c r="E120" i="9"/>
  <c r="F120" i="9"/>
  <c r="A121" i="9"/>
  <c r="B121" i="9"/>
  <c r="C121" i="9"/>
  <c r="D121" i="9"/>
  <c r="E121" i="9"/>
  <c r="F121" i="9"/>
  <c r="A122" i="9"/>
  <c r="B122" i="9"/>
  <c r="C122" i="9"/>
  <c r="D122" i="9"/>
  <c r="E122" i="9"/>
  <c r="F122" i="9"/>
  <c r="A123" i="9"/>
  <c r="B123" i="9"/>
  <c r="C123" i="9"/>
  <c r="D123" i="9"/>
  <c r="E123" i="9"/>
  <c r="F123" i="9"/>
  <c r="A124" i="9"/>
  <c r="B124" i="9"/>
  <c r="C124" i="9"/>
  <c r="D124" i="9"/>
  <c r="E124" i="9"/>
  <c r="F124" i="9"/>
  <c r="A125" i="9"/>
  <c r="B125" i="9"/>
  <c r="C125" i="9"/>
  <c r="D125" i="9"/>
  <c r="E125" i="9"/>
  <c r="F125" i="9"/>
  <c r="A126" i="9"/>
  <c r="B126" i="9"/>
  <c r="C126" i="9"/>
  <c r="D126" i="9"/>
  <c r="E126" i="9"/>
  <c r="F126" i="9"/>
  <c r="A127" i="9"/>
  <c r="B127" i="9"/>
  <c r="C127" i="9"/>
  <c r="D127" i="9"/>
  <c r="E127" i="9"/>
  <c r="F127" i="9"/>
  <c r="A128" i="9"/>
  <c r="B128" i="9"/>
  <c r="C128" i="9"/>
  <c r="D128" i="9"/>
  <c r="E128" i="9"/>
  <c r="F128" i="9"/>
  <c r="A129" i="9"/>
  <c r="B129" i="9"/>
  <c r="C129" i="9"/>
  <c r="D129" i="9"/>
  <c r="E129" i="9"/>
  <c r="F129" i="9"/>
  <c r="A130" i="9"/>
  <c r="B130" i="9"/>
  <c r="C130" i="9"/>
  <c r="D130" i="9"/>
  <c r="E130" i="9"/>
  <c r="F130" i="9"/>
  <c r="A131" i="9"/>
  <c r="B131" i="9"/>
  <c r="C131" i="9"/>
  <c r="D131" i="9"/>
  <c r="E131" i="9"/>
  <c r="F131" i="9"/>
  <c r="A132" i="9"/>
  <c r="B132" i="9"/>
  <c r="C132" i="9"/>
  <c r="D132" i="9"/>
  <c r="E132" i="9"/>
  <c r="F132" i="9"/>
  <c r="A133" i="9"/>
  <c r="B133" i="9"/>
  <c r="C133" i="9"/>
  <c r="D133" i="9"/>
  <c r="E133" i="9"/>
  <c r="F133" i="9"/>
  <c r="A134" i="9"/>
  <c r="B134" i="9"/>
  <c r="C134" i="9"/>
  <c r="D134" i="9"/>
  <c r="E134" i="9"/>
  <c r="F134" i="9"/>
  <c r="A135" i="9"/>
  <c r="B135" i="9"/>
  <c r="C135" i="9"/>
  <c r="D135" i="9"/>
  <c r="E135" i="9"/>
  <c r="F135" i="9"/>
  <c r="A136" i="9"/>
  <c r="B136" i="9"/>
  <c r="C136" i="9"/>
  <c r="D136" i="9"/>
  <c r="E136" i="9"/>
  <c r="F136" i="9"/>
  <c r="A137" i="9"/>
  <c r="B137" i="9"/>
  <c r="C137" i="9"/>
  <c r="D137" i="9"/>
  <c r="E137" i="9"/>
  <c r="F137" i="9"/>
  <c r="A138" i="9"/>
  <c r="B138" i="9"/>
  <c r="C138" i="9"/>
  <c r="D138" i="9"/>
  <c r="E138" i="9"/>
  <c r="F138" i="9"/>
  <c r="A139" i="9"/>
  <c r="B139" i="9"/>
  <c r="C139" i="9"/>
  <c r="D139" i="9"/>
  <c r="E139" i="9"/>
  <c r="F139" i="9"/>
  <c r="A140" i="9"/>
  <c r="B140" i="9"/>
  <c r="C140" i="9"/>
  <c r="D140" i="9"/>
  <c r="E140" i="9"/>
  <c r="F140" i="9"/>
  <c r="A141" i="9"/>
  <c r="B141" i="9"/>
  <c r="C141" i="9"/>
  <c r="D141" i="9"/>
  <c r="E141" i="9"/>
  <c r="F141" i="9"/>
  <c r="A142" i="9"/>
  <c r="B142" i="9"/>
  <c r="C142" i="9"/>
  <c r="D142" i="9"/>
  <c r="E142" i="9"/>
  <c r="F142" i="9"/>
  <c r="A143" i="9"/>
  <c r="B143" i="9"/>
  <c r="C143" i="9"/>
  <c r="D143" i="9"/>
  <c r="E143" i="9"/>
  <c r="F143" i="9"/>
  <c r="A144" i="9"/>
  <c r="B144" i="9"/>
  <c r="C144" i="9"/>
  <c r="D144" i="9"/>
  <c r="E144" i="9"/>
  <c r="F144" i="9"/>
  <c r="A145" i="9"/>
  <c r="B145" i="9"/>
  <c r="C145" i="9"/>
  <c r="D145" i="9"/>
  <c r="E145" i="9"/>
  <c r="F145" i="9"/>
  <c r="A146" i="9"/>
  <c r="B146" i="9"/>
  <c r="C146" i="9"/>
  <c r="D146" i="9"/>
  <c r="E146" i="9"/>
  <c r="F146" i="9"/>
  <c r="A147" i="9"/>
  <c r="B147" i="9"/>
  <c r="C147" i="9"/>
  <c r="D147" i="9"/>
  <c r="E147" i="9"/>
  <c r="F147" i="9"/>
  <c r="A148" i="9"/>
  <c r="B148" i="9"/>
  <c r="C148" i="9"/>
  <c r="D148" i="9"/>
  <c r="E148" i="9"/>
  <c r="F148" i="9"/>
  <c r="A149" i="9"/>
  <c r="B149" i="9"/>
  <c r="C149" i="9"/>
  <c r="D149" i="9"/>
  <c r="E149" i="9"/>
  <c r="F149" i="9"/>
  <c r="A150" i="9"/>
  <c r="B150" i="9"/>
  <c r="C150" i="9"/>
  <c r="D150" i="9"/>
  <c r="E150" i="9"/>
  <c r="F150" i="9"/>
  <c r="A151" i="9"/>
  <c r="B151" i="9"/>
  <c r="C151" i="9"/>
  <c r="D151" i="9"/>
  <c r="E151" i="9"/>
  <c r="F151" i="9"/>
  <c r="A152" i="9"/>
  <c r="B152" i="9"/>
  <c r="C152" i="9"/>
  <c r="D152" i="9"/>
  <c r="E152" i="9"/>
  <c r="F152" i="9"/>
  <c r="A153" i="9"/>
  <c r="B153" i="9"/>
  <c r="C153" i="9"/>
  <c r="D153" i="9"/>
  <c r="E153" i="9"/>
  <c r="F153" i="9"/>
  <c r="A154" i="9"/>
  <c r="B154" i="9"/>
  <c r="C154" i="9"/>
  <c r="D154" i="9"/>
  <c r="E154" i="9"/>
  <c r="F154" i="9"/>
  <c r="A155" i="9"/>
  <c r="B155" i="9"/>
  <c r="C155" i="9"/>
  <c r="D155" i="9"/>
  <c r="E155" i="9"/>
  <c r="F155" i="9"/>
  <c r="A156" i="9"/>
  <c r="B156" i="9"/>
  <c r="C156" i="9"/>
  <c r="D156" i="9"/>
  <c r="E156" i="9"/>
  <c r="F156" i="9"/>
  <c r="A157" i="9"/>
  <c r="B157" i="9"/>
  <c r="C157" i="9"/>
  <c r="D157" i="9"/>
  <c r="E157" i="9"/>
  <c r="F157" i="9"/>
  <c r="A158" i="9"/>
  <c r="B158" i="9"/>
  <c r="C158" i="9"/>
  <c r="D158" i="9"/>
  <c r="E158" i="9"/>
  <c r="F158" i="9"/>
  <c r="A159" i="9"/>
  <c r="B159" i="9"/>
  <c r="C159" i="9"/>
  <c r="D159" i="9"/>
  <c r="E159" i="9"/>
  <c r="F159" i="9"/>
  <c r="A160" i="9"/>
  <c r="B160" i="9"/>
  <c r="C160" i="9"/>
  <c r="D160" i="9"/>
  <c r="E160" i="9"/>
  <c r="F160" i="9"/>
  <c r="A161" i="9"/>
  <c r="B161" i="9"/>
  <c r="C161" i="9"/>
  <c r="D161" i="9"/>
  <c r="E161" i="9"/>
  <c r="F161" i="9"/>
  <c r="A162" i="9"/>
  <c r="B162" i="9"/>
  <c r="C162" i="9"/>
  <c r="D162" i="9"/>
  <c r="E162" i="9"/>
  <c r="F162" i="9"/>
  <c r="A163" i="9"/>
  <c r="B163" i="9"/>
  <c r="C163" i="9"/>
  <c r="D163" i="9"/>
  <c r="E163" i="9"/>
  <c r="F163" i="9"/>
  <c r="A3" i="9"/>
  <c r="B3" i="9"/>
  <c r="C3" i="9"/>
  <c r="D3" i="9"/>
  <c r="E3" i="9"/>
  <c r="F3" i="9"/>
  <c r="A4" i="9"/>
  <c r="B4" i="9"/>
  <c r="C4" i="9"/>
  <c r="D4" i="9"/>
  <c r="E4" i="9"/>
  <c r="F4" i="9"/>
  <c r="A5" i="9"/>
  <c r="B5" i="9"/>
  <c r="C5" i="9"/>
  <c r="D5" i="9"/>
  <c r="E5" i="9"/>
  <c r="F5" i="9"/>
  <c r="A6" i="9"/>
  <c r="B6" i="9"/>
  <c r="C6" i="9"/>
  <c r="D6" i="9"/>
  <c r="E6" i="9"/>
  <c r="F6" i="9"/>
  <c r="A7" i="9"/>
  <c r="B7" i="9"/>
  <c r="C7" i="9"/>
  <c r="D7" i="9"/>
  <c r="E7" i="9"/>
  <c r="F7" i="9"/>
  <c r="A8" i="9"/>
  <c r="B8" i="9"/>
  <c r="C8" i="9"/>
  <c r="D8" i="9"/>
  <c r="E8" i="9"/>
  <c r="F8" i="9"/>
  <c r="A9" i="9"/>
  <c r="B9" i="9"/>
  <c r="C9" i="9"/>
  <c r="D9" i="9"/>
  <c r="E9" i="9"/>
  <c r="F9" i="9"/>
  <c r="A10" i="9"/>
  <c r="B10" i="9"/>
  <c r="C10" i="9"/>
  <c r="D10" i="9"/>
  <c r="E10" i="9"/>
  <c r="F10" i="9"/>
  <c r="A11" i="9"/>
  <c r="B11" i="9"/>
  <c r="C11" i="9"/>
  <c r="D11" i="9"/>
  <c r="E11" i="9"/>
  <c r="F11" i="9"/>
  <c r="A12" i="9"/>
  <c r="B12" i="9"/>
  <c r="C12" i="9"/>
  <c r="D12" i="9"/>
  <c r="E12" i="9"/>
  <c r="F12" i="9"/>
  <c r="A13" i="9"/>
  <c r="B13" i="9"/>
  <c r="C13" i="9"/>
  <c r="D13" i="9"/>
  <c r="E13" i="9"/>
  <c r="F13" i="9"/>
  <c r="A14" i="9"/>
  <c r="B14" i="9"/>
  <c r="C14" i="9"/>
  <c r="D14" i="9"/>
  <c r="E14" i="9"/>
  <c r="F14" i="9"/>
  <c r="C124" i="12"/>
  <c r="I126" i="12"/>
  <c r="H126" i="12" s="1"/>
  <c r="I127" i="12"/>
  <c r="H127" i="12" s="1"/>
  <c r="F132" i="12"/>
  <c r="E132" i="12" s="1"/>
  <c r="C136" i="12"/>
  <c r="D136" i="12"/>
  <c r="D144" i="12"/>
  <c r="I144" i="12"/>
  <c r="H144" i="12" s="1"/>
  <c r="I145" i="12"/>
  <c r="H145" i="12" s="1"/>
  <c r="F146" i="12"/>
  <c r="E146" i="12" s="1"/>
  <c r="I147" i="12"/>
  <c r="H147" i="12" s="1"/>
  <c r="I155" i="12"/>
  <c r="H155" i="12" s="1"/>
  <c r="I157" i="12"/>
  <c r="H157" i="12" s="1"/>
  <c r="C163" i="12"/>
  <c r="D163" i="12"/>
  <c r="I163" i="12"/>
  <c r="H163" i="12" s="1"/>
  <c r="C118" i="12"/>
  <c r="D118" i="12"/>
  <c r="F118" i="12"/>
  <c r="E118" i="12" s="1"/>
  <c r="I119" i="12"/>
  <c r="H119" i="12" s="1"/>
  <c r="A163" i="11"/>
  <c r="B163" i="11"/>
  <c r="F163" i="12"/>
  <c r="E163" i="12" s="1"/>
  <c r="E163" i="11"/>
  <c r="C144" i="12"/>
  <c r="C144" i="10"/>
  <c r="D144" i="10" s="1"/>
  <c r="B144" i="11"/>
  <c r="D144" i="11"/>
  <c r="E144" i="11"/>
  <c r="I144" i="10"/>
  <c r="C145" i="12"/>
  <c r="D145" i="12"/>
  <c r="E145" i="11"/>
  <c r="C146" i="12"/>
  <c r="D146" i="12"/>
  <c r="C146" i="11"/>
  <c r="E146" i="11"/>
  <c r="I146" i="10"/>
  <c r="C147" i="12"/>
  <c r="A147" i="11"/>
  <c r="B147" i="11"/>
  <c r="F147" i="12"/>
  <c r="E147" i="12" s="1"/>
  <c r="E147" i="11"/>
  <c r="I147" i="10"/>
  <c r="C148" i="12"/>
  <c r="C148" i="10"/>
  <c r="D148" i="10" s="1"/>
  <c r="B148" i="11"/>
  <c r="D148" i="11"/>
  <c r="I148" i="12"/>
  <c r="H148" i="12" s="1"/>
  <c r="F148" i="11"/>
  <c r="C149" i="12"/>
  <c r="D149" i="12"/>
  <c r="B149" i="11"/>
  <c r="I149" i="12"/>
  <c r="H149" i="12" s="1"/>
  <c r="F149" i="11"/>
  <c r="C150" i="12"/>
  <c r="A150" i="11"/>
  <c r="C150" i="11"/>
  <c r="D150" i="11"/>
  <c r="E150" i="11"/>
  <c r="I150" i="10"/>
  <c r="C151" i="12"/>
  <c r="C151" i="10"/>
  <c r="D151" i="10" s="1"/>
  <c r="C151" i="11"/>
  <c r="D151" i="11"/>
  <c r="I151" i="12"/>
  <c r="H151" i="12" s="1"/>
  <c r="C152" i="12"/>
  <c r="D152" i="12"/>
  <c r="C152" i="11"/>
  <c r="F152" i="12"/>
  <c r="E152" i="12" s="1"/>
  <c r="E152" i="11"/>
  <c r="I152" i="10"/>
  <c r="C153" i="12"/>
  <c r="D153" i="12"/>
  <c r="A153" i="10"/>
  <c r="B153" i="10" s="1"/>
  <c r="I153" i="12"/>
  <c r="H153" i="12" s="1"/>
  <c r="C154" i="12"/>
  <c r="C154" i="10"/>
  <c r="D154" i="10" s="1"/>
  <c r="B154" i="11"/>
  <c r="D154" i="11"/>
  <c r="E154" i="11"/>
  <c r="F154" i="11"/>
  <c r="C155" i="12"/>
  <c r="C155" i="10"/>
  <c r="D155" i="10" s="1"/>
  <c r="B155" i="11"/>
  <c r="F155" i="12"/>
  <c r="E155" i="12" s="1"/>
  <c r="E155" i="11"/>
  <c r="C156" i="12"/>
  <c r="A156" i="11"/>
  <c r="B156" i="11"/>
  <c r="F156" i="12"/>
  <c r="E156" i="12" s="1"/>
  <c r="A156" i="10"/>
  <c r="B156" i="10" s="1"/>
  <c r="F156" i="11"/>
  <c r="C157" i="12"/>
  <c r="D157" i="12"/>
  <c r="B157" i="11"/>
  <c r="D157" i="11"/>
  <c r="E157" i="11"/>
  <c r="C158" i="12"/>
  <c r="A158" i="11"/>
  <c r="C158" i="11"/>
  <c r="I158" i="12"/>
  <c r="H158" i="12" s="1"/>
  <c r="C159" i="12"/>
  <c r="C159" i="10"/>
  <c r="D159" i="10" s="1"/>
  <c r="E159" i="11"/>
  <c r="F159" i="11"/>
  <c r="C160" i="12"/>
  <c r="C160" i="10"/>
  <c r="D160" i="10" s="1"/>
  <c r="C160" i="11"/>
  <c r="F160" i="12"/>
  <c r="E160" i="12" s="1"/>
  <c r="E160" i="11"/>
  <c r="C161" i="12"/>
  <c r="D161" i="12"/>
  <c r="I161" i="12"/>
  <c r="H161" i="12" s="1"/>
  <c r="I161" i="10"/>
  <c r="C162" i="12"/>
  <c r="D162" i="12"/>
  <c r="B162" i="11"/>
  <c r="I162" i="12"/>
  <c r="H162" i="12" s="1"/>
  <c r="F162" i="11"/>
  <c r="C126" i="12"/>
  <c r="A126" i="11"/>
  <c r="E126" i="11"/>
  <c r="F126" i="11"/>
  <c r="C127" i="12"/>
  <c r="A127" i="11"/>
  <c r="B127" i="11"/>
  <c r="D127" i="11"/>
  <c r="E127" i="11"/>
  <c r="F127" i="11"/>
  <c r="C128" i="12"/>
  <c r="C128" i="10"/>
  <c r="D128" i="10" s="1"/>
  <c r="B128" i="11"/>
  <c r="F128" i="12"/>
  <c r="E128" i="12" s="1"/>
  <c r="E128" i="11"/>
  <c r="I128" i="10"/>
  <c r="C129" i="12"/>
  <c r="D129" i="12"/>
  <c r="I129" i="12"/>
  <c r="H129" i="12" s="1"/>
  <c r="C130" i="12"/>
  <c r="D130" i="12"/>
  <c r="B130" i="11"/>
  <c r="F130" i="12"/>
  <c r="E130" i="12" s="1"/>
  <c r="I130" i="12"/>
  <c r="H130" i="12" s="1"/>
  <c r="C131" i="12"/>
  <c r="D131" i="12"/>
  <c r="B131" i="11"/>
  <c r="A131" i="10"/>
  <c r="B131" i="10" s="1"/>
  <c r="E131" i="11"/>
  <c r="C132" i="12"/>
  <c r="C132" i="10"/>
  <c r="D132" i="10" s="1"/>
  <c r="D132" i="11"/>
  <c r="I132" i="12"/>
  <c r="H132" i="12" s="1"/>
  <c r="F132" i="11"/>
  <c r="C133" i="12"/>
  <c r="D133" i="12"/>
  <c r="B133" i="11"/>
  <c r="I133" i="12"/>
  <c r="H133" i="12" s="1"/>
  <c r="I133" i="10"/>
  <c r="C134" i="12"/>
  <c r="A134" i="11"/>
  <c r="C134" i="11"/>
  <c r="D134" i="11"/>
  <c r="E134" i="11"/>
  <c r="F134" i="11"/>
  <c r="C135" i="12"/>
  <c r="C135" i="10"/>
  <c r="D135" i="10" s="1"/>
  <c r="B135" i="11"/>
  <c r="D135" i="11"/>
  <c r="E135" i="11"/>
  <c r="C136" i="10"/>
  <c r="D136" i="10" s="1"/>
  <c r="C136" i="11"/>
  <c r="E136" i="11"/>
  <c r="I136" i="10"/>
  <c r="C137" i="12"/>
  <c r="D137" i="12"/>
  <c r="I137" i="12"/>
  <c r="H137" i="12" s="1"/>
  <c r="I137" i="10"/>
  <c r="C138" i="12"/>
  <c r="D138" i="12"/>
  <c r="B138" i="11"/>
  <c r="D138" i="11"/>
  <c r="I138" i="12"/>
  <c r="H138" i="12" s="1"/>
  <c r="F138" i="11"/>
  <c r="C139" i="12"/>
  <c r="C139" i="10"/>
  <c r="D139" i="10" s="1"/>
  <c r="B139" i="11"/>
  <c r="E139" i="11"/>
  <c r="C140" i="12"/>
  <c r="A140" i="11"/>
  <c r="B140" i="11"/>
  <c r="D140" i="11"/>
  <c r="E140" i="11"/>
  <c r="C141" i="12"/>
  <c r="D141" i="12"/>
  <c r="C141" i="11"/>
  <c r="D141" i="11"/>
  <c r="I141" i="12"/>
  <c r="H141" i="12" s="1"/>
  <c r="F141" i="11"/>
  <c r="C142" i="12"/>
  <c r="A142" i="11"/>
  <c r="P142" i="3"/>
  <c r="C143" i="12"/>
  <c r="C143" i="10"/>
  <c r="D143" i="10" s="1"/>
  <c r="B143" i="11"/>
  <c r="E143" i="11"/>
  <c r="I143" i="10"/>
  <c r="A118" i="11"/>
  <c r="E118" i="11"/>
  <c r="C119" i="12"/>
  <c r="D119" i="12"/>
  <c r="B119" i="11"/>
  <c r="E119" i="11"/>
  <c r="F119" i="11"/>
  <c r="C120" i="12"/>
  <c r="D120" i="12"/>
  <c r="C120" i="11"/>
  <c r="D120" i="11"/>
  <c r="E120" i="11"/>
  <c r="C121" i="12"/>
  <c r="D121" i="12"/>
  <c r="F121" i="12"/>
  <c r="E121" i="12" s="1"/>
  <c r="I121" i="12"/>
  <c r="H121" i="12" s="1"/>
  <c r="F121" i="11"/>
  <c r="C122" i="12"/>
  <c r="D122" i="12"/>
  <c r="B122" i="11"/>
  <c r="F122" i="12"/>
  <c r="E122" i="12" s="1"/>
  <c r="I122" i="12"/>
  <c r="H122" i="12" s="1"/>
  <c r="F122" i="11"/>
  <c r="C123" i="12"/>
  <c r="A123" i="11"/>
  <c r="B123" i="11"/>
  <c r="F123" i="12"/>
  <c r="E123" i="12" s="1"/>
  <c r="E123" i="11"/>
  <c r="A124" i="11"/>
  <c r="C124" i="11"/>
  <c r="D124" i="11"/>
  <c r="E124" i="11"/>
  <c r="C125" i="12"/>
  <c r="D125" i="12"/>
  <c r="C125" i="11"/>
  <c r="E125" i="11"/>
  <c r="F125" i="11"/>
  <c r="I3" i="4"/>
  <c r="I4" i="4"/>
  <c r="I5" i="4"/>
  <c r="I6" i="4"/>
  <c r="I7" i="4"/>
  <c r="I8" i="4"/>
  <c r="I9" i="4"/>
  <c r="I10" i="4"/>
  <c r="I11" i="4"/>
  <c r="I12" i="4"/>
  <c r="I13" i="4"/>
  <c r="I2" i="4"/>
  <c r="A139" i="3" l="1"/>
  <c r="I125" i="12"/>
  <c r="H125" i="12" s="1"/>
  <c r="B152" i="11"/>
  <c r="A158" i="10"/>
  <c r="B158" i="10" s="1"/>
  <c r="I123" i="12"/>
  <c r="H123" i="12" s="1"/>
  <c r="I162" i="10"/>
  <c r="A146" i="10"/>
  <c r="B146" i="10" s="1"/>
  <c r="I159" i="12"/>
  <c r="H159" i="12" s="1"/>
  <c r="I136" i="12"/>
  <c r="H136" i="12" s="1"/>
  <c r="C156" i="10"/>
  <c r="D156" i="10" s="1"/>
  <c r="D146" i="11"/>
  <c r="C130" i="11"/>
  <c r="D156" i="12"/>
  <c r="C152" i="10"/>
  <c r="D152" i="10" s="1"/>
  <c r="A146" i="11"/>
  <c r="B125" i="11"/>
  <c r="D135" i="12"/>
  <c r="C150" i="10"/>
  <c r="D150" i="10" s="1"/>
  <c r="A125" i="11"/>
  <c r="D160" i="11"/>
  <c r="A144" i="11"/>
  <c r="D122" i="11"/>
  <c r="I134" i="12"/>
  <c r="H134" i="12" s="1"/>
  <c r="D132" i="12"/>
  <c r="A160" i="11"/>
  <c r="A138" i="11"/>
  <c r="A142" i="10"/>
  <c r="B142" i="10" s="1"/>
  <c r="A136" i="3"/>
  <c r="C122" i="11"/>
  <c r="D148" i="12"/>
  <c r="F137" i="11"/>
  <c r="E121" i="11"/>
  <c r="D128" i="12"/>
  <c r="I143" i="12"/>
  <c r="H143" i="12" s="1"/>
  <c r="F154" i="12"/>
  <c r="E154" i="12" s="1"/>
  <c r="C138" i="11"/>
  <c r="D136" i="11"/>
  <c r="A154" i="10"/>
  <c r="B154" i="10" s="1"/>
  <c r="C162" i="11"/>
  <c r="A133" i="10"/>
  <c r="B133" i="10" s="1"/>
  <c r="F136" i="12"/>
  <c r="E136" i="12" s="1"/>
  <c r="D127" i="12"/>
  <c r="A134" i="10"/>
  <c r="B134" i="10" s="1"/>
  <c r="A162" i="11"/>
  <c r="F146" i="11"/>
  <c r="E138" i="11"/>
  <c r="D162" i="11"/>
  <c r="A133" i="11"/>
  <c r="D147" i="12"/>
  <c r="Q124" i="3"/>
  <c r="Q160" i="3"/>
  <c r="I154" i="12"/>
  <c r="H154" i="12" s="1"/>
  <c r="I146" i="12"/>
  <c r="H146" i="12" s="1"/>
  <c r="I132" i="10"/>
  <c r="C153" i="10"/>
  <c r="D153" i="10" s="1"/>
  <c r="F161" i="11"/>
  <c r="D152" i="11"/>
  <c r="A138" i="10"/>
  <c r="B138" i="10" s="1"/>
  <c r="F144" i="12"/>
  <c r="E144" i="12" s="1"/>
  <c r="D124" i="12"/>
  <c r="A130" i="10"/>
  <c r="B130" i="10" s="1"/>
  <c r="A150" i="10"/>
  <c r="B150" i="10" s="1"/>
  <c r="F150" i="11"/>
  <c r="B136" i="11"/>
  <c r="D121" i="11"/>
  <c r="Q140" i="3"/>
  <c r="C162" i="10"/>
  <c r="D162" i="10" s="1"/>
  <c r="D156" i="11"/>
  <c r="D149" i="11"/>
  <c r="A135" i="11"/>
  <c r="A120" i="11"/>
  <c r="A144" i="10"/>
  <c r="B144" i="10" s="1"/>
  <c r="A147" i="10"/>
  <c r="B147" i="10" s="1"/>
  <c r="B120" i="11"/>
  <c r="Q159" i="3"/>
  <c r="Q157" i="3"/>
  <c r="Q155" i="3"/>
  <c r="D160" i="12"/>
  <c r="I150" i="12"/>
  <c r="H150" i="12" s="1"/>
  <c r="D123" i="12"/>
  <c r="I141" i="10"/>
  <c r="A162" i="10"/>
  <c r="B162" i="10" s="1"/>
  <c r="C156" i="11"/>
  <c r="C149" i="11"/>
  <c r="F143" i="11"/>
  <c r="A128" i="11"/>
  <c r="A125" i="3"/>
  <c r="A128" i="10"/>
  <c r="B128" i="10" s="1"/>
  <c r="F140" i="12"/>
  <c r="E140" i="12" s="1"/>
  <c r="C140" i="10"/>
  <c r="D140" i="10" s="1"/>
  <c r="C146" i="10"/>
  <c r="D146" i="10" s="1"/>
  <c r="F124" i="12"/>
  <c r="E124" i="12" s="1"/>
  <c r="B151" i="11"/>
  <c r="F148" i="12"/>
  <c r="E148" i="12" s="1"/>
  <c r="D140" i="12"/>
  <c r="C138" i="10"/>
  <c r="D138" i="10" s="1"/>
  <c r="A149" i="11"/>
  <c r="C143" i="11"/>
  <c r="D133" i="11"/>
  <c r="C119" i="11"/>
  <c r="Q139" i="3"/>
  <c r="Q151" i="3"/>
  <c r="I128" i="12"/>
  <c r="H128" i="12" s="1"/>
  <c r="F120" i="12"/>
  <c r="E120" i="12" s="1"/>
  <c r="E148" i="11"/>
  <c r="C133" i="11"/>
  <c r="D125" i="11"/>
  <c r="A152" i="10"/>
  <c r="B152" i="10" s="1"/>
  <c r="I152" i="12"/>
  <c r="H152" i="12" s="1"/>
  <c r="Q135" i="3"/>
  <c r="I139" i="12"/>
  <c r="H139" i="12" s="1"/>
  <c r="I157" i="10"/>
  <c r="E162" i="11"/>
  <c r="H121" i="3"/>
  <c r="B121" i="3"/>
  <c r="C121" i="3"/>
  <c r="E121" i="3" s="1"/>
  <c r="D121" i="3"/>
  <c r="A119" i="3"/>
  <c r="A143" i="3"/>
  <c r="C128" i="3"/>
  <c r="E128" i="3" s="1"/>
  <c r="D128" i="3"/>
  <c r="H128" i="3"/>
  <c r="B128" i="3"/>
  <c r="P126" i="3"/>
  <c r="A126" i="3"/>
  <c r="B146" i="3"/>
  <c r="H146" i="3"/>
  <c r="C146" i="3"/>
  <c r="E146" i="3" s="1"/>
  <c r="D146" i="3"/>
  <c r="B144" i="3"/>
  <c r="C144" i="3"/>
  <c r="E144" i="3" s="1"/>
  <c r="D144" i="3"/>
  <c r="H144" i="3"/>
  <c r="C163" i="10"/>
  <c r="D163" i="10" s="1"/>
  <c r="F157" i="11"/>
  <c r="F133" i="11"/>
  <c r="C119" i="3"/>
  <c r="E119" i="3" s="1"/>
  <c r="D119" i="3"/>
  <c r="B119" i="3"/>
  <c r="H119" i="3"/>
  <c r="B143" i="3"/>
  <c r="H143" i="3"/>
  <c r="C143" i="3"/>
  <c r="E143" i="3" s="1"/>
  <c r="D143" i="3"/>
  <c r="A141" i="3"/>
  <c r="Q137" i="3"/>
  <c r="C126" i="3"/>
  <c r="E126" i="3" s="1"/>
  <c r="B126" i="3"/>
  <c r="D126" i="3"/>
  <c r="H126" i="3"/>
  <c r="A161" i="3"/>
  <c r="Q153" i="3"/>
  <c r="I118" i="12"/>
  <c r="H118" i="12" s="1"/>
  <c r="I160" i="12"/>
  <c r="H160" i="12" s="1"/>
  <c r="I156" i="12"/>
  <c r="H156" i="12" s="1"/>
  <c r="I140" i="12"/>
  <c r="H140" i="12" s="1"/>
  <c r="I124" i="12"/>
  <c r="H124" i="12" s="1"/>
  <c r="I120" i="12"/>
  <c r="H120" i="12" s="1"/>
  <c r="C142" i="10"/>
  <c r="D142" i="10" s="1"/>
  <c r="C131" i="10"/>
  <c r="D131" i="10" s="1"/>
  <c r="A163" i="10"/>
  <c r="B163" i="10" s="1"/>
  <c r="C158" i="10"/>
  <c r="D158" i="10" s="1"/>
  <c r="I153" i="10"/>
  <c r="A151" i="10"/>
  <c r="B151" i="10" s="1"/>
  <c r="C147" i="10"/>
  <c r="D147" i="10" s="1"/>
  <c r="A155" i="11"/>
  <c r="E149" i="11"/>
  <c r="C144" i="11"/>
  <c r="E141" i="11"/>
  <c r="A139" i="11"/>
  <c r="E133" i="11"/>
  <c r="A131" i="11"/>
  <c r="C128" i="11"/>
  <c r="A157" i="3"/>
  <c r="H155" i="3"/>
  <c r="D155" i="3"/>
  <c r="B155" i="3"/>
  <c r="C155" i="3"/>
  <c r="E155" i="3" s="1"/>
  <c r="C157" i="11"/>
  <c r="E122" i="11"/>
  <c r="H141" i="3"/>
  <c r="B141" i="3"/>
  <c r="C141" i="3"/>
  <c r="E141" i="3" s="1"/>
  <c r="D141" i="3"/>
  <c r="P159" i="3"/>
  <c r="A159" i="3"/>
  <c r="Q131" i="3"/>
  <c r="Q149" i="3"/>
  <c r="C141" i="10"/>
  <c r="D141" i="10" s="1"/>
  <c r="C137" i="10"/>
  <c r="D137" i="10" s="1"/>
  <c r="C157" i="10"/>
  <c r="D157" i="10" s="1"/>
  <c r="F151" i="11"/>
  <c r="B141" i="11"/>
  <c r="F135" i="11"/>
  <c r="Q133" i="3"/>
  <c r="I135" i="12"/>
  <c r="H135" i="12" s="1"/>
  <c r="A157" i="10"/>
  <c r="B157" i="10" s="1"/>
  <c r="A157" i="11"/>
  <c r="E151" i="11"/>
  <c r="A141" i="11"/>
  <c r="B124" i="3"/>
  <c r="C124" i="3"/>
  <c r="E124" i="3" s="1"/>
  <c r="D124" i="3"/>
  <c r="H124" i="3"/>
  <c r="A122" i="3"/>
  <c r="Q120" i="3"/>
  <c r="Q118" i="3"/>
  <c r="Q142" i="3"/>
  <c r="C133" i="3"/>
  <c r="E133" i="3" s="1"/>
  <c r="D133" i="3"/>
  <c r="H133" i="3"/>
  <c r="B133" i="3"/>
  <c r="P131" i="3"/>
  <c r="A131" i="3"/>
  <c r="P129" i="3"/>
  <c r="A129" i="3"/>
  <c r="B151" i="3"/>
  <c r="D151" i="3"/>
  <c r="H151" i="3"/>
  <c r="C151" i="3"/>
  <c r="E151" i="3" s="1"/>
  <c r="P149" i="3"/>
  <c r="A149" i="3"/>
  <c r="F159" i="12"/>
  <c r="E159" i="12" s="1"/>
  <c r="F151" i="12"/>
  <c r="E151" i="12" s="1"/>
  <c r="F143" i="12"/>
  <c r="E143" i="12" s="1"/>
  <c r="F139" i="12"/>
  <c r="E139" i="12" s="1"/>
  <c r="F135" i="12"/>
  <c r="E135" i="12" s="1"/>
  <c r="F131" i="12"/>
  <c r="E131" i="12" s="1"/>
  <c r="F127" i="12"/>
  <c r="E127" i="12" s="1"/>
  <c r="A141" i="10"/>
  <c r="B141" i="10" s="1"/>
  <c r="C133" i="10"/>
  <c r="D133" i="10" s="1"/>
  <c r="C161" i="10"/>
  <c r="D161" i="10" s="1"/>
  <c r="I156" i="10"/>
  <c r="D159" i="11"/>
  <c r="B146" i="11"/>
  <c r="D143" i="11"/>
  <c r="F140" i="11"/>
  <c r="F124" i="11"/>
  <c r="D119" i="11"/>
  <c r="D161" i="3"/>
  <c r="H161" i="3"/>
  <c r="B161" i="3"/>
  <c r="C161" i="3"/>
  <c r="E161" i="3" s="1"/>
  <c r="P155" i="3"/>
  <c r="A155" i="3"/>
  <c r="A137" i="3"/>
  <c r="B159" i="3"/>
  <c r="C159" i="3"/>
  <c r="E159" i="3" s="1"/>
  <c r="D159" i="3"/>
  <c r="H159" i="3"/>
  <c r="B157" i="3"/>
  <c r="C157" i="3"/>
  <c r="E157" i="3" s="1"/>
  <c r="D157" i="3"/>
  <c r="H157" i="3"/>
  <c r="A153" i="3"/>
  <c r="Q122" i="3"/>
  <c r="Q129" i="3"/>
  <c r="A151" i="3"/>
  <c r="Q145" i="3"/>
  <c r="B149" i="3"/>
  <c r="C149" i="3"/>
  <c r="E149" i="3" s="1"/>
  <c r="D149" i="3"/>
  <c r="H149" i="3"/>
  <c r="P147" i="3"/>
  <c r="A147" i="3"/>
  <c r="A145" i="3"/>
  <c r="A163" i="3"/>
  <c r="D159" i="12"/>
  <c r="D155" i="12"/>
  <c r="D151" i="12"/>
  <c r="D143" i="12"/>
  <c r="D139" i="12"/>
  <c r="I140" i="10"/>
  <c r="A161" i="10"/>
  <c r="B161" i="10" s="1"/>
  <c r="C159" i="11"/>
  <c r="E156" i="11"/>
  <c r="C135" i="11"/>
  <c r="A130" i="11"/>
  <c r="C127" i="11"/>
  <c r="A122" i="11"/>
  <c r="B139" i="3"/>
  <c r="C139" i="3"/>
  <c r="E139" i="3" s="1"/>
  <c r="D139" i="3"/>
  <c r="H139" i="3"/>
  <c r="A135" i="3"/>
  <c r="Q163" i="3"/>
  <c r="Q162" i="3"/>
  <c r="Q138" i="3"/>
  <c r="Q156" i="3"/>
  <c r="H145" i="3"/>
  <c r="B145" i="3"/>
  <c r="C145" i="3"/>
  <c r="E145" i="3" s="1"/>
  <c r="D145" i="3"/>
  <c r="I129" i="10"/>
  <c r="I160" i="10"/>
  <c r="I149" i="10"/>
  <c r="I145" i="10"/>
  <c r="B159" i="11"/>
  <c r="F145" i="11"/>
  <c r="F129" i="11"/>
  <c r="B131" i="3"/>
  <c r="C131" i="3"/>
  <c r="E131" i="3" s="1"/>
  <c r="D131" i="3"/>
  <c r="H131" i="3"/>
  <c r="A127" i="3"/>
  <c r="A142" i="3"/>
  <c r="Q158" i="3"/>
  <c r="D118" i="3"/>
  <c r="H118" i="3"/>
  <c r="B118" i="3"/>
  <c r="C118" i="3"/>
  <c r="E118" i="3" s="1"/>
  <c r="I142" i="12"/>
  <c r="H142" i="12" s="1"/>
  <c r="C129" i="10"/>
  <c r="D129" i="10" s="1"/>
  <c r="E161" i="11"/>
  <c r="A159" i="11"/>
  <c r="E153" i="11"/>
  <c r="A151" i="11"/>
  <c r="A143" i="11"/>
  <c r="C140" i="11"/>
  <c r="E137" i="11"/>
  <c r="E129" i="11"/>
  <c r="A119" i="11"/>
  <c r="B137" i="3"/>
  <c r="C137" i="3"/>
  <c r="E137" i="3" s="1"/>
  <c r="D137" i="3"/>
  <c r="H137" i="3"/>
  <c r="C153" i="3"/>
  <c r="E153" i="3" s="1"/>
  <c r="D153" i="3"/>
  <c r="H153" i="3"/>
  <c r="B153" i="3"/>
  <c r="P124" i="3"/>
  <c r="A124" i="3"/>
  <c r="H135" i="3"/>
  <c r="B135" i="3"/>
  <c r="C135" i="3"/>
  <c r="E135" i="3" s="1"/>
  <c r="D135" i="3"/>
  <c r="Q127" i="3"/>
  <c r="Q147" i="3"/>
  <c r="I131" i="12"/>
  <c r="H131" i="12" s="1"/>
  <c r="A137" i="10"/>
  <c r="B137" i="10" s="1"/>
  <c r="B129" i="3"/>
  <c r="D129" i="3"/>
  <c r="C129" i="3"/>
  <c r="E129" i="3" s="1"/>
  <c r="H129" i="3"/>
  <c r="A120" i="3"/>
  <c r="B147" i="3"/>
  <c r="C147" i="3"/>
  <c r="E147" i="3" s="1"/>
  <c r="D147" i="3"/>
  <c r="H147" i="3"/>
  <c r="B163" i="3"/>
  <c r="D163" i="3"/>
  <c r="H163" i="3"/>
  <c r="C163" i="3"/>
  <c r="E163" i="3" s="1"/>
  <c r="H120" i="3"/>
  <c r="B120" i="3"/>
  <c r="C120" i="3"/>
  <c r="E120" i="3" s="1"/>
  <c r="D120" i="3"/>
  <c r="A140" i="3"/>
  <c r="A162" i="3"/>
  <c r="Q154" i="3"/>
  <c r="A138" i="3"/>
  <c r="A160" i="3"/>
  <c r="A158" i="3"/>
  <c r="A156" i="3"/>
  <c r="Q152" i="3"/>
  <c r="F162" i="12"/>
  <c r="E162" i="12" s="1"/>
  <c r="F158" i="12"/>
  <c r="E158" i="12" s="1"/>
  <c r="F142" i="12"/>
  <c r="E142" i="12" s="1"/>
  <c r="F138" i="12"/>
  <c r="E138" i="12" s="1"/>
  <c r="F134" i="12"/>
  <c r="E134" i="12" s="1"/>
  <c r="F126" i="12"/>
  <c r="E126" i="12" s="1"/>
  <c r="I135" i="10"/>
  <c r="A160" i="10"/>
  <c r="B160" i="10" s="1"/>
  <c r="C149" i="10"/>
  <c r="D149" i="10" s="1"/>
  <c r="F158" i="11"/>
  <c r="F142" i="11"/>
  <c r="B124" i="11"/>
  <c r="P133" i="3"/>
  <c r="A133" i="3"/>
  <c r="B122" i="3"/>
  <c r="C122" i="3"/>
  <c r="E122" i="3" s="1"/>
  <c r="D122" i="3"/>
  <c r="H122" i="3"/>
  <c r="Q125" i="3"/>
  <c r="Q136" i="3"/>
  <c r="B162" i="3"/>
  <c r="C162" i="3"/>
  <c r="E162" i="3" s="1"/>
  <c r="D162" i="3"/>
  <c r="H162" i="3"/>
  <c r="F150" i="12"/>
  <c r="E150" i="12" s="1"/>
  <c r="A140" i="10"/>
  <c r="B140" i="10" s="1"/>
  <c r="A129" i="10"/>
  <c r="B129" i="10" s="1"/>
  <c r="I155" i="10"/>
  <c r="C145" i="10"/>
  <c r="D145" i="10" s="1"/>
  <c r="D161" i="11"/>
  <c r="D153" i="11"/>
  <c r="D145" i="11"/>
  <c r="D137" i="11"/>
  <c r="D129" i="11"/>
  <c r="F118" i="11"/>
  <c r="Q123" i="3"/>
  <c r="B138" i="3"/>
  <c r="C138" i="3"/>
  <c r="E138" i="3" s="1"/>
  <c r="D138" i="3"/>
  <c r="H138" i="3"/>
  <c r="Q134" i="3"/>
  <c r="H160" i="3"/>
  <c r="B160" i="3"/>
  <c r="C160" i="3"/>
  <c r="E160" i="3" s="1"/>
  <c r="D160" i="3"/>
  <c r="B158" i="3"/>
  <c r="D158" i="3"/>
  <c r="H158" i="3"/>
  <c r="C158" i="3"/>
  <c r="E158" i="3" s="1"/>
  <c r="B156" i="3"/>
  <c r="H156" i="3"/>
  <c r="C156" i="3"/>
  <c r="E156" i="3" s="1"/>
  <c r="D156" i="3"/>
  <c r="A154" i="3"/>
  <c r="Q150" i="3"/>
  <c r="D158" i="12"/>
  <c r="D154" i="12"/>
  <c r="D150" i="12"/>
  <c r="D142" i="12"/>
  <c r="D134" i="12"/>
  <c r="D126" i="12"/>
  <c r="I139" i="10"/>
  <c r="I159" i="10"/>
  <c r="A149" i="10"/>
  <c r="B149" i="10" s="1"/>
  <c r="A145" i="10"/>
  <c r="B145" i="10" s="1"/>
  <c r="C161" i="11"/>
  <c r="E158" i="11"/>
  <c r="C153" i="11"/>
  <c r="A148" i="11"/>
  <c r="C145" i="11"/>
  <c r="E142" i="11"/>
  <c r="C137" i="11"/>
  <c r="A132" i="11"/>
  <c r="C129" i="11"/>
  <c r="C121" i="11"/>
  <c r="P118" i="3"/>
  <c r="A118" i="3"/>
  <c r="B127" i="3"/>
  <c r="C127" i="3"/>
  <c r="E127" i="3" s="1"/>
  <c r="D127" i="3"/>
  <c r="H127" i="3"/>
  <c r="B142" i="3"/>
  <c r="C142" i="3"/>
  <c r="E142" i="3" s="1"/>
  <c r="D142" i="3"/>
  <c r="H142" i="3"/>
  <c r="H140" i="3"/>
  <c r="B140" i="3"/>
  <c r="C140" i="3"/>
  <c r="E140" i="3" s="1"/>
  <c r="D140" i="3"/>
  <c r="Q132" i="3"/>
  <c r="Q130" i="3"/>
  <c r="B154" i="3"/>
  <c r="C154" i="3"/>
  <c r="E154" i="3" s="1"/>
  <c r="D154" i="3"/>
  <c r="H154" i="3"/>
  <c r="A152" i="3"/>
  <c r="Q148" i="3"/>
  <c r="I148" i="10"/>
  <c r="F163" i="11"/>
  <c r="B161" i="11"/>
  <c r="D158" i="11"/>
  <c r="F155" i="11"/>
  <c r="B153" i="11"/>
  <c r="F147" i="11"/>
  <c r="B145" i="11"/>
  <c r="D142" i="11"/>
  <c r="F139" i="11"/>
  <c r="B137" i="11"/>
  <c r="F131" i="11"/>
  <c r="B129" i="11"/>
  <c r="D126" i="11"/>
  <c r="F123" i="11"/>
  <c r="B121" i="11"/>
  <c r="D118" i="11"/>
  <c r="D125" i="3"/>
  <c r="H125" i="3"/>
  <c r="B125" i="3"/>
  <c r="C125" i="3"/>
  <c r="E125" i="3" s="1"/>
  <c r="P123" i="3"/>
  <c r="A123" i="3"/>
  <c r="Q121" i="3"/>
  <c r="C136" i="3"/>
  <c r="E136" i="3" s="1"/>
  <c r="B136" i="3"/>
  <c r="D136" i="3"/>
  <c r="H136" i="3"/>
  <c r="A134" i="3"/>
  <c r="Q128" i="3"/>
  <c r="B152" i="3"/>
  <c r="C152" i="3"/>
  <c r="E152" i="3" s="1"/>
  <c r="D152" i="3"/>
  <c r="H152" i="3"/>
  <c r="L150" i="10"/>
  <c r="A150" i="3"/>
  <c r="Q146" i="3"/>
  <c r="Q144" i="3"/>
  <c r="F119" i="12"/>
  <c r="E119" i="12" s="1"/>
  <c r="A139" i="10"/>
  <c r="B139" i="10" s="1"/>
  <c r="A135" i="10"/>
  <c r="B135" i="10" s="1"/>
  <c r="A155" i="10"/>
  <c r="B155" i="10" s="1"/>
  <c r="I151" i="10"/>
  <c r="A161" i="11"/>
  <c r="A153" i="11"/>
  <c r="A145" i="11"/>
  <c r="C142" i="11"/>
  <c r="A137" i="11"/>
  <c r="A129" i="11"/>
  <c r="C126" i="11"/>
  <c r="A121" i="11"/>
  <c r="C118" i="11"/>
  <c r="B123" i="3"/>
  <c r="H123" i="3"/>
  <c r="C123" i="3"/>
  <c r="E123" i="3" s="1"/>
  <c r="D123" i="3"/>
  <c r="Q119" i="3"/>
  <c r="Q143" i="3"/>
  <c r="C134" i="3"/>
  <c r="E134" i="3" s="1"/>
  <c r="D134" i="3"/>
  <c r="B134" i="3"/>
  <c r="H134" i="3"/>
  <c r="A132" i="3"/>
  <c r="A130" i="3"/>
  <c r="Q126" i="3"/>
  <c r="D150" i="3"/>
  <c r="H150" i="3"/>
  <c r="B150" i="3"/>
  <c r="C150" i="3"/>
  <c r="E150" i="3" s="1"/>
  <c r="A148" i="3"/>
  <c r="F161" i="12"/>
  <c r="E161" i="12" s="1"/>
  <c r="F157" i="12"/>
  <c r="E157" i="12" s="1"/>
  <c r="F153" i="12"/>
  <c r="E153" i="12" s="1"/>
  <c r="F149" i="12"/>
  <c r="E149" i="12" s="1"/>
  <c r="F145" i="12"/>
  <c r="E145" i="12" s="1"/>
  <c r="F141" i="12"/>
  <c r="E141" i="12" s="1"/>
  <c r="F137" i="12"/>
  <c r="E137" i="12" s="1"/>
  <c r="F133" i="12"/>
  <c r="E133" i="12" s="1"/>
  <c r="F129" i="12"/>
  <c r="E129" i="12" s="1"/>
  <c r="F125" i="12"/>
  <c r="E125" i="12" s="1"/>
  <c r="A143" i="10"/>
  <c r="B143" i="10" s="1"/>
  <c r="I138" i="10"/>
  <c r="A132" i="10"/>
  <c r="B132" i="10" s="1"/>
  <c r="A159" i="10"/>
  <c r="B159" i="10" s="1"/>
  <c r="I154" i="10"/>
  <c r="D163" i="11"/>
  <c r="F160" i="11"/>
  <c r="B158" i="11"/>
  <c r="D155" i="11"/>
  <c r="F152" i="11"/>
  <c r="B150" i="11"/>
  <c r="D147" i="11"/>
  <c r="F144" i="11"/>
  <c r="B142" i="11"/>
  <c r="D139" i="11"/>
  <c r="F136" i="11"/>
  <c r="B134" i="11"/>
  <c r="D131" i="11"/>
  <c r="F128" i="11"/>
  <c r="B126" i="11"/>
  <c r="D123" i="11"/>
  <c r="F120" i="11"/>
  <c r="B118" i="11"/>
  <c r="A121" i="3"/>
  <c r="Q141" i="3"/>
  <c r="B132" i="3"/>
  <c r="H132" i="3"/>
  <c r="C132" i="3"/>
  <c r="E132" i="3" s="1"/>
  <c r="D132" i="3"/>
  <c r="B130" i="3"/>
  <c r="C130" i="3"/>
  <c r="E130" i="3" s="1"/>
  <c r="D130" i="3"/>
  <c r="H130" i="3"/>
  <c r="L128" i="10"/>
  <c r="A128" i="3"/>
  <c r="Q161" i="3"/>
  <c r="D148" i="3"/>
  <c r="B148" i="3"/>
  <c r="C148" i="3"/>
  <c r="E148" i="3" s="1"/>
  <c r="H148" i="3"/>
  <c r="P146" i="3"/>
  <c r="A146" i="3"/>
  <c r="A144" i="3"/>
  <c r="I142" i="10"/>
  <c r="I134" i="10"/>
  <c r="I131" i="10"/>
  <c r="I163" i="10"/>
  <c r="I158" i="10"/>
  <c r="A148" i="10"/>
  <c r="B148" i="10" s="1"/>
  <c r="C163" i="11"/>
  <c r="C155" i="11"/>
  <c r="C147" i="11"/>
  <c r="C139" i="11"/>
  <c r="C131" i="11"/>
  <c r="C123" i="11"/>
  <c r="G142" i="10"/>
  <c r="L142" i="10"/>
  <c r="P125" i="3"/>
  <c r="P122" i="3"/>
  <c r="P121" i="3"/>
  <c r="P120" i="3"/>
  <c r="P127" i="3"/>
  <c r="P119" i="3"/>
  <c r="I16" i="4"/>
  <c r="C13" i="10"/>
  <c r="D13" i="10" s="1"/>
  <c r="I13" i="10"/>
  <c r="C14" i="10"/>
  <c r="D14" i="10" s="1"/>
  <c r="I14" i="10"/>
  <c r="C15" i="10"/>
  <c r="D15" i="10" s="1"/>
  <c r="I15" i="10"/>
  <c r="C16" i="10"/>
  <c r="D16" i="10" s="1"/>
  <c r="I16" i="10"/>
  <c r="C17" i="10"/>
  <c r="D17" i="10" s="1"/>
  <c r="I17" i="10"/>
  <c r="C3" i="10"/>
  <c r="D3" i="10" s="1"/>
  <c r="I3" i="10"/>
  <c r="C4" i="10"/>
  <c r="D4" i="10" s="1"/>
  <c r="I4" i="10"/>
  <c r="C5" i="10"/>
  <c r="D5" i="10" s="1"/>
  <c r="I5" i="10"/>
  <c r="C6" i="10"/>
  <c r="D6" i="10" s="1"/>
  <c r="I6" i="10"/>
  <c r="C7" i="10"/>
  <c r="D7" i="10" s="1"/>
  <c r="I7" i="10"/>
  <c r="C8" i="10"/>
  <c r="D8" i="10" s="1"/>
  <c r="I8" i="10"/>
  <c r="C9" i="10"/>
  <c r="D9" i="10" s="1"/>
  <c r="I9" i="10"/>
  <c r="C10" i="10"/>
  <c r="D10" i="10" s="1"/>
  <c r="I10" i="10"/>
  <c r="C11" i="10"/>
  <c r="D11" i="10" s="1"/>
  <c r="I11" i="10"/>
  <c r="C12" i="10"/>
  <c r="D12" i="10" s="1"/>
  <c r="I12" i="10"/>
  <c r="G133" i="10" l="1"/>
  <c r="G155" i="10"/>
  <c r="G146" i="10"/>
  <c r="L146" i="10"/>
  <c r="G131" i="10"/>
  <c r="L159" i="10"/>
  <c r="L133" i="10"/>
  <c r="G129" i="10"/>
  <c r="L129" i="10"/>
  <c r="G149" i="10"/>
  <c r="G159" i="10"/>
  <c r="A6" i="10"/>
  <c r="B6" i="10" s="1"/>
  <c r="A15" i="10"/>
  <c r="B15" i="10" s="1"/>
  <c r="P132" i="3"/>
  <c r="G132" i="10"/>
  <c r="A17" i="10"/>
  <c r="B17" i="10" s="1"/>
  <c r="A13" i="10"/>
  <c r="B13" i="10" s="1"/>
  <c r="L149" i="10"/>
  <c r="P152" i="3"/>
  <c r="G152" i="10"/>
  <c r="L152" i="10"/>
  <c r="L131" i="10"/>
  <c r="P134" i="3"/>
  <c r="L134" i="10"/>
  <c r="G134" i="10"/>
  <c r="A4" i="10"/>
  <c r="B4" i="10" s="1"/>
  <c r="P151" i="3"/>
  <c r="G151" i="10"/>
  <c r="L151" i="10"/>
  <c r="A10" i="10"/>
  <c r="B10" i="10" s="1"/>
  <c r="G147" i="10"/>
  <c r="A7" i="10"/>
  <c r="B7" i="10" s="1"/>
  <c r="A16" i="10"/>
  <c r="B16" i="10" s="1"/>
  <c r="A12" i="10"/>
  <c r="B12" i="10" s="1"/>
  <c r="L147" i="10"/>
  <c r="A5" i="10"/>
  <c r="B5" i="10" s="1"/>
  <c r="A8" i="10"/>
  <c r="B8" i="10" s="1"/>
  <c r="P128" i="3"/>
  <c r="G128" i="10"/>
  <c r="A11" i="10"/>
  <c r="B11" i="10" s="1"/>
  <c r="A9" i="10"/>
  <c r="B9" i="10" s="1"/>
  <c r="A3" i="10"/>
  <c r="B3" i="10" s="1"/>
  <c r="A14" i="10"/>
  <c r="B14" i="10" s="1"/>
  <c r="L155" i="10"/>
  <c r="L132" i="10"/>
  <c r="P150" i="3"/>
  <c r="G150" i="10"/>
  <c r="P153" i="3"/>
  <c r="L153" i="10"/>
  <c r="G153" i="10"/>
  <c r="P135" i="3"/>
  <c r="G135" i="10"/>
  <c r="L135" i="10"/>
  <c r="P140" i="3"/>
  <c r="G140" i="10"/>
  <c r="L140" i="10"/>
  <c r="P143" i="3"/>
  <c r="L143" i="10"/>
  <c r="G143" i="10"/>
  <c r="P141" i="3"/>
  <c r="L141" i="10"/>
  <c r="G141" i="10"/>
  <c r="P161" i="3"/>
  <c r="L161" i="10"/>
  <c r="G161" i="10"/>
  <c r="P162" i="3"/>
  <c r="G162" i="10"/>
  <c r="L162" i="10"/>
  <c r="P136" i="3"/>
  <c r="G136" i="10"/>
  <c r="L136" i="10"/>
  <c r="P157" i="3"/>
  <c r="G157" i="10"/>
  <c r="L157" i="10"/>
  <c r="P130" i="3"/>
  <c r="L130" i="10"/>
  <c r="G130" i="10"/>
  <c r="P158" i="3"/>
  <c r="G158" i="10"/>
  <c r="L158" i="10"/>
  <c r="P148" i="3"/>
  <c r="L148" i="10"/>
  <c r="G148" i="10"/>
  <c r="P154" i="3"/>
  <c r="G154" i="10"/>
  <c r="L154" i="10"/>
  <c r="P137" i="3"/>
  <c r="G137" i="10"/>
  <c r="L137" i="10"/>
  <c r="P163" i="3"/>
  <c r="G163" i="10"/>
  <c r="L163" i="10"/>
  <c r="P160" i="3"/>
  <c r="L160" i="10"/>
  <c r="G160" i="10"/>
  <c r="P144" i="3"/>
  <c r="G144" i="10"/>
  <c r="L144" i="10"/>
  <c r="P138" i="3"/>
  <c r="G138" i="10"/>
  <c r="L138" i="10"/>
  <c r="P156" i="3"/>
  <c r="L156" i="10"/>
  <c r="G156" i="10"/>
  <c r="P145" i="3"/>
  <c r="G145" i="10"/>
  <c r="L145" i="10"/>
  <c r="P139" i="3"/>
  <c r="G139" i="10"/>
  <c r="L139" i="10"/>
  <c r="L6" i="10" l="1"/>
  <c r="G6" i="10"/>
  <c r="G15" i="10"/>
  <c r="L15" i="10"/>
  <c r="G16" i="10"/>
  <c r="L16" i="10"/>
  <c r="G8" i="10"/>
  <c r="L8" i="10"/>
  <c r="G7" i="10"/>
  <c r="L7" i="10"/>
  <c r="G11" i="10"/>
  <c r="L11" i="10"/>
  <c r="G14" i="10"/>
  <c r="L14" i="10"/>
  <c r="G5" i="10"/>
  <c r="L5" i="10"/>
  <c r="G17" i="10"/>
  <c r="L17" i="10"/>
  <c r="G4" i="10"/>
  <c r="L4" i="10"/>
  <c r="G10" i="10"/>
  <c r="L10" i="10"/>
  <c r="G12" i="10"/>
  <c r="L12" i="10"/>
  <c r="G3" i="10"/>
  <c r="L3" i="10"/>
  <c r="G9" i="10"/>
  <c r="L9" i="10"/>
  <c r="G13" i="10"/>
  <c r="L13" i="10"/>
  <c r="C10" i="12"/>
  <c r="D10" i="12"/>
  <c r="I10" i="12"/>
  <c r="H10" i="12" s="1"/>
  <c r="C11" i="12"/>
  <c r="D11" i="12"/>
  <c r="F11" i="12"/>
  <c r="E11" i="12" s="1"/>
  <c r="I11" i="12"/>
  <c r="H11" i="12" s="1"/>
  <c r="C12" i="12"/>
  <c r="D12" i="12"/>
  <c r="I12" i="12"/>
  <c r="H12" i="12" s="1"/>
  <c r="C13" i="12"/>
  <c r="D13" i="12"/>
  <c r="F13" i="12"/>
  <c r="E13" i="12" s="1"/>
  <c r="I13" i="12"/>
  <c r="H13" i="12" s="1"/>
  <c r="C14" i="12"/>
  <c r="D14" i="12"/>
  <c r="I14" i="12"/>
  <c r="H14" i="12" s="1"/>
  <c r="C15" i="12"/>
  <c r="D15" i="12"/>
  <c r="F15" i="12"/>
  <c r="E15" i="12" s="1"/>
  <c r="I15" i="12"/>
  <c r="H15" i="12" s="1"/>
  <c r="C16" i="12"/>
  <c r="D16" i="12"/>
  <c r="I16" i="12"/>
  <c r="H16" i="12" s="1"/>
  <c r="C17" i="12"/>
  <c r="D17" i="12"/>
  <c r="F17" i="12"/>
  <c r="E17" i="12" s="1"/>
  <c r="I17" i="12"/>
  <c r="H17" i="12" s="1"/>
  <c r="C18" i="12"/>
  <c r="D18" i="12"/>
  <c r="I18" i="12"/>
  <c r="H18" i="12" s="1"/>
  <c r="C19" i="12"/>
  <c r="D19" i="12"/>
  <c r="F19" i="12"/>
  <c r="E19" i="12" s="1"/>
  <c r="I19" i="12"/>
  <c r="H19" i="12" s="1"/>
  <c r="C20" i="12"/>
  <c r="D20" i="12"/>
  <c r="I20" i="12"/>
  <c r="H20" i="12" s="1"/>
  <c r="C21" i="12"/>
  <c r="D21" i="12"/>
  <c r="F21" i="12"/>
  <c r="E21" i="12" s="1"/>
  <c r="I21" i="12"/>
  <c r="H21" i="12" s="1"/>
  <c r="C22" i="12"/>
  <c r="D22" i="12"/>
  <c r="I22" i="12"/>
  <c r="H22" i="12" s="1"/>
  <c r="C23" i="12"/>
  <c r="D23" i="12"/>
  <c r="F23" i="12"/>
  <c r="E23" i="12" s="1"/>
  <c r="I23" i="12"/>
  <c r="H23" i="12" s="1"/>
  <c r="C24" i="12"/>
  <c r="D24" i="12"/>
  <c r="I24" i="12"/>
  <c r="H24" i="12" s="1"/>
  <c r="C25" i="12"/>
  <c r="D25" i="12"/>
  <c r="F25" i="12"/>
  <c r="E25" i="12" s="1"/>
  <c r="I25" i="12"/>
  <c r="H25" i="12" s="1"/>
  <c r="C26" i="12"/>
  <c r="D26" i="12"/>
  <c r="I26" i="12"/>
  <c r="H26" i="12" s="1"/>
  <c r="C27" i="12"/>
  <c r="D27" i="12"/>
  <c r="F27" i="12"/>
  <c r="E27" i="12" s="1"/>
  <c r="I27" i="12"/>
  <c r="H27" i="12" s="1"/>
  <c r="C28" i="12"/>
  <c r="D28" i="12"/>
  <c r="I28" i="12"/>
  <c r="H28" i="12" s="1"/>
  <c r="C29" i="12"/>
  <c r="D29" i="12"/>
  <c r="F29" i="12"/>
  <c r="E29" i="12" s="1"/>
  <c r="I29" i="12"/>
  <c r="H29" i="12" s="1"/>
  <c r="C30" i="12"/>
  <c r="D30" i="12"/>
  <c r="I30" i="12"/>
  <c r="H30" i="12" s="1"/>
  <c r="C31" i="12"/>
  <c r="D31" i="12"/>
  <c r="F31" i="12"/>
  <c r="E31" i="12" s="1"/>
  <c r="I31" i="12"/>
  <c r="H31" i="12" s="1"/>
  <c r="C32" i="12"/>
  <c r="D32" i="12"/>
  <c r="I32" i="12"/>
  <c r="H32" i="12" s="1"/>
  <c r="C33" i="12"/>
  <c r="D33" i="12"/>
  <c r="F33" i="12"/>
  <c r="E33" i="12" s="1"/>
  <c r="I33" i="12"/>
  <c r="H33" i="12" s="1"/>
  <c r="C34" i="12"/>
  <c r="D34" i="12"/>
  <c r="I34" i="12"/>
  <c r="H34" i="12" s="1"/>
  <c r="C35" i="12"/>
  <c r="D35" i="12"/>
  <c r="F35" i="12"/>
  <c r="E35" i="12" s="1"/>
  <c r="I35" i="12"/>
  <c r="H35" i="12" s="1"/>
  <c r="C36" i="12"/>
  <c r="D36" i="12"/>
  <c r="I36" i="12"/>
  <c r="H36" i="12" s="1"/>
  <c r="C37" i="12"/>
  <c r="D37" i="12"/>
  <c r="F37" i="12"/>
  <c r="E37" i="12" s="1"/>
  <c r="I37" i="12"/>
  <c r="H37" i="12" s="1"/>
  <c r="C38" i="12"/>
  <c r="D38" i="12"/>
  <c r="I38" i="12"/>
  <c r="H38" i="12" s="1"/>
  <c r="C39" i="12"/>
  <c r="D39" i="12"/>
  <c r="F39" i="12"/>
  <c r="E39" i="12" s="1"/>
  <c r="I39" i="12"/>
  <c r="H39" i="12" s="1"/>
  <c r="C40" i="12"/>
  <c r="D40" i="12"/>
  <c r="I40" i="12"/>
  <c r="H40" i="12" s="1"/>
  <c r="C41" i="12"/>
  <c r="D41" i="12"/>
  <c r="F41" i="12"/>
  <c r="E41" i="12" s="1"/>
  <c r="I41" i="12"/>
  <c r="H41" i="12" s="1"/>
  <c r="C42" i="12"/>
  <c r="D42" i="12"/>
  <c r="I42" i="12"/>
  <c r="H42" i="12" s="1"/>
  <c r="C43" i="12"/>
  <c r="D43" i="12"/>
  <c r="F43" i="12"/>
  <c r="E43" i="12" s="1"/>
  <c r="I43" i="12"/>
  <c r="H43" i="12" s="1"/>
  <c r="C44" i="12"/>
  <c r="D44" i="12"/>
  <c r="I44" i="12"/>
  <c r="H44" i="12" s="1"/>
  <c r="C45" i="12"/>
  <c r="D45" i="12"/>
  <c r="F45" i="12"/>
  <c r="E45" i="12" s="1"/>
  <c r="I45" i="12"/>
  <c r="H45" i="12" s="1"/>
  <c r="C46" i="12"/>
  <c r="D46" i="12"/>
  <c r="I46" i="12"/>
  <c r="H46" i="12" s="1"/>
  <c r="C47" i="12"/>
  <c r="D47" i="12"/>
  <c r="F47" i="12"/>
  <c r="E47" i="12" s="1"/>
  <c r="I47" i="12"/>
  <c r="H47" i="12" s="1"/>
  <c r="C48" i="12"/>
  <c r="D48" i="12"/>
  <c r="I48" i="12"/>
  <c r="H48" i="12" s="1"/>
  <c r="C49" i="12"/>
  <c r="D49" i="12"/>
  <c r="F49" i="12"/>
  <c r="E49" i="12" s="1"/>
  <c r="I49" i="12"/>
  <c r="H49" i="12" s="1"/>
  <c r="C50" i="12"/>
  <c r="D50" i="12"/>
  <c r="I50" i="12"/>
  <c r="H50" i="12" s="1"/>
  <c r="C51" i="12"/>
  <c r="D51" i="12"/>
  <c r="F51" i="12"/>
  <c r="E51" i="12" s="1"/>
  <c r="I51" i="12"/>
  <c r="H51" i="12" s="1"/>
  <c r="C52" i="12"/>
  <c r="D52" i="12"/>
  <c r="I52" i="12"/>
  <c r="H52" i="12" s="1"/>
  <c r="C53" i="12"/>
  <c r="D53" i="12"/>
  <c r="F53" i="12"/>
  <c r="E53" i="12" s="1"/>
  <c r="I53" i="12"/>
  <c r="H53" i="12" s="1"/>
  <c r="C54" i="12"/>
  <c r="D54" i="12"/>
  <c r="I54" i="12"/>
  <c r="H54" i="12" s="1"/>
  <c r="C55" i="12"/>
  <c r="D55" i="12"/>
  <c r="F55" i="12"/>
  <c r="E55" i="12" s="1"/>
  <c r="I55" i="12"/>
  <c r="H55" i="12" s="1"/>
  <c r="C56" i="12"/>
  <c r="D56" i="12"/>
  <c r="F56" i="12"/>
  <c r="E56" i="12" s="1"/>
  <c r="I56" i="12"/>
  <c r="H56" i="12" s="1"/>
  <c r="C57" i="12"/>
  <c r="D57" i="12"/>
  <c r="F57" i="12"/>
  <c r="E57" i="12" s="1"/>
  <c r="I57" i="12"/>
  <c r="H57" i="12" s="1"/>
  <c r="C58" i="12"/>
  <c r="D58" i="12"/>
  <c r="F58" i="12"/>
  <c r="E58" i="12" s="1"/>
  <c r="I58" i="12"/>
  <c r="H58" i="12" s="1"/>
  <c r="C59" i="12"/>
  <c r="D59" i="12"/>
  <c r="F59" i="12"/>
  <c r="E59" i="12" s="1"/>
  <c r="I59" i="12"/>
  <c r="H59" i="12" s="1"/>
  <c r="C60" i="12"/>
  <c r="D60" i="12"/>
  <c r="F60" i="12"/>
  <c r="E60" i="12" s="1"/>
  <c r="I60" i="12"/>
  <c r="H60" i="12" s="1"/>
  <c r="C61" i="12"/>
  <c r="D61" i="12"/>
  <c r="F61" i="12"/>
  <c r="E61" i="12" s="1"/>
  <c r="I61" i="12"/>
  <c r="H61" i="12" s="1"/>
  <c r="C62" i="12"/>
  <c r="D62" i="12"/>
  <c r="F62" i="12"/>
  <c r="E62" i="12" s="1"/>
  <c r="I62" i="12"/>
  <c r="H62" i="12" s="1"/>
  <c r="C63" i="12"/>
  <c r="D63" i="12"/>
  <c r="F63" i="12"/>
  <c r="E63" i="12" s="1"/>
  <c r="I63" i="12"/>
  <c r="H63" i="12" s="1"/>
  <c r="C64" i="12"/>
  <c r="D64" i="12"/>
  <c r="F64" i="12"/>
  <c r="E64" i="12" s="1"/>
  <c r="I64" i="12"/>
  <c r="H64" i="12" s="1"/>
  <c r="C65" i="12"/>
  <c r="D65" i="12"/>
  <c r="F65" i="12"/>
  <c r="E65" i="12" s="1"/>
  <c r="I65" i="12"/>
  <c r="H65" i="12" s="1"/>
  <c r="C66" i="12"/>
  <c r="D66" i="12"/>
  <c r="F66" i="12"/>
  <c r="E66" i="12" s="1"/>
  <c r="I66" i="12"/>
  <c r="H66" i="12" s="1"/>
  <c r="C67" i="12"/>
  <c r="D67" i="12"/>
  <c r="F67" i="12"/>
  <c r="E67" i="12" s="1"/>
  <c r="I67" i="12"/>
  <c r="H67" i="12" s="1"/>
  <c r="C68" i="12"/>
  <c r="D68" i="12"/>
  <c r="F68" i="12"/>
  <c r="E68" i="12" s="1"/>
  <c r="I68" i="12"/>
  <c r="H68" i="12" s="1"/>
  <c r="C69" i="12"/>
  <c r="D69" i="12"/>
  <c r="F69" i="12"/>
  <c r="E69" i="12" s="1"/>
  <c r="I69" i="12"/>
  <c r="H69" i="12" s="1"/>
  <c r="C70" i="12"/>
  <c r="D70" i="12"/>
  <c r="F70" i="12"/>
  <c r="E70" i="12" s="1"/>
  <c r="I70" i="12"/>
  <c r="H70" i="12" s="1"/>
  <c r="C71" i="12"/>
  <c r="D71" i="12"/>
  <c r="F71" i="12"/>
  <c r="E71" i="12" s="1"/>
  <c r="I71" i="12"/>
  <c r="H71" i="12" s="1"/>
  <c r="C72" i="12"/>
  <c r="D72" i="12"/>
  <c r="F72" i="12"/>
  <c r="E72" i="12" s="1"/>
  <c r="I72" i="12"/>
  <c r="H72" i="12" s="1"/>
  <c r="C73" i="12"/>
  <c r="D73" i="12"/>
  <c r="F73" i="12"/>
  <c r="E73" i="12" s="1"/>
  <c r="I73" i="12"/>
  <c r="H73" i="12" s="1"/>
  <c r="C74" i="12"/>
  <c r="D74" i="12"/>
  <c r="F74" i="12"/>
  <c r="E74" i="12" s="1"/>
  <c r="I74" i="12"/>
  <c r="H74" i="12" s="1"/>
  <c r="C75" i="12"/>
  <c r="D75" i="12"/>
  <c r="F75" i="12"/>
  <c r="E75" i="12" s="1"/>
  <c r="I75" i="12"/>
  <c r="H75" i="12" s="1"/>
  <c r="C76" i="12"/>
  <c r="D76" i="12"/>
  <c r="F76" i="12"/>
  <c r="E76" i="12" s="1"/>
  <c r="I76" i="12"/>
  <c r="H76" i="12" s="1"/>
  <c r="C77" i="12"/>
  <c r="D77" i="12"/>
  <c r="F77" i="12"/>
  <c r="E77" i="12" s="1"/>
  <c r="I77" i="12"/>
  <c r="H77" i="12" s="1"/>
  <c r="C78" i="12"/>
  <c r="D78" i="12"/>
  <c r="F78" i="12"/>
  <c r="E78" i="12" s="1"/>
  <c r="I78" i="12"/>
  <c r="H78" i="12" s="1"/>
  <c r="C79" i="12"/>
  <c r="D79" i="12"/>
  <c r="F79" i="12"/>
  <c r="E79" i="12" s="1"/>
  <c r="I79" i="12"/>
  <c r="H79" i="12" s="1"/>
  <c r="C80" i="12"/>
  <c r="D80" i="12"/>
  <c r="F80" i="12"/>
  <c r="E80" i="12" s="1"/>
  <c r="I80" i="12"/>
  <c r="H80" i="12" s="1"/>
  <c r="C81" i="12"/>
  <c r="D81" i="12"/>
  <c r="F81" i="12"/>
  <c r="E81" i="12" s="1"/>
  <c r="I81" i="12"/>
  <c r="H81" i="12" s="1"/>
  <c r="C82" i="12"/>
  <c r="D82" i="12"/>
  <c r="F82" i="12"/>
  <c r="E82" i="12" s="1"/>
  <c r="I82" i="12"/>
  <c r="H82" i="12" s="1"/>
  <c r="C83" i="12"/>
  <c r="D83" i="12"/>
  <c r="F83" i="12"/>
  <c r="E83" i="12" s="1"/>
  <c r="I83" i="12"/>
  <c r="H83" i="12" s="1"/>
  <c r="C84" i="12"/>
  <c r="D84" i="12"/>
  <c r="F84" i="12"/>
  <c r="E84" i="12" s="1"/>
  <c r="I84" i="12"/>
  <c r="H84" i="12" s="1"/>
  <c r="C85" i="12"/>
  <c r="D85" i="12"/>
  <c r="F85" i="12"/>
  <c r="E85" i="12" s="1"/>
  <c r="I85" i="12"/>
  <c r="H85" i="12" s="1"/>
  <c r="C86" i="12"/>
  <c r="D86" i="12"/>
  <c r="F86" i="12"/>
  <c r="E86" i="12" s="1"/>
  <c r="I86" i="12"/>
  <c r="H86" i="12" s="1"/>
  <c r="C87" i="12"/>
  <c r="D87" i="12"/>
  <c r="F87" i="12"/>
  <c r="E87" i="12" s="1"/>
  <c r="I87" i="12"/>
  <c r="H87" i="12" s="1"/>
  <c r="C88" i="12"/>
  <c r="D88" i="12"/>
  <c r="F88" i="12"/>
  <c r="E88" i="12" s="1"/>
  <c r="I88" i="12"/>
  <c r="H88" i="12" s="1"/>
  <c r="C89" i="12"/>
  <c r="D89" i="12"/>
  <c r="F89" i="12"/>
  <c r="E89" i="12" s="1"/>
  <c r="I89" i="12"/>
  <c r="H89" i="12" s="1"/>
  <c r="C90" i="12"/>
  <c r="D90" i="12"/>
  <c r="I90" i="12"/>
  <c r="H90" i="12" s="1"/>
  <c r="C91" i="12"/>
  <c r="D91" i="12"/>
  <c r="F91" i="12"/>
  <c r="E91" i="12" s="1"/>
  <c r="I91" i="12"/>
  <c r="H91" i="12" s="1"/>
  <c r="C92" i="12"/>
  <c r="D92" i="12"/>
  <c r="I92" i="12"/>
  <c r="H92" i="12" s="1"/>
  <c r="C93" i="12"/>
  <c r="D93" i="12"/>
  <c r="F93" i="12"/>
  <c r="E93" i="12" s="1"/>
  <c r="I93" i="12"/>
  <c r="H93" i="12" s="1"/>
  <c r="C94" i="12"/>
  <c r="D94" i="12"/>
  <c r="I94" i="12"/>
  <c r="H94" i="12" s="1"/>
  <c r="C95" i="12"/>
  <c r="D95" i="12"/>
  <c r="I95" i="12"/>
  <c r="H95" i="12" s="1"/>
  <c r="C96" i="12"/>
  <c r="D96" i="12"/>
  <c r="I96" i="12"/>
  <c r="H96" i="12" s="1"/>
  <c r="C97" i="12"/>
  <c r="D97" i="12"/>
  <c r="F97" i="12"/>
  <c r="E97" i="12" s="1"/>
  <c r="I97" i="12"/>
  <c r="H97" i="12" s="1"/>
  <c r="C98" i="12"/>
  <c r="D98" i="12"/>
  <c r="I98" i="12"/>
  <c r="H98" i="12" s="1"/>
  <c r="C99" i="12"/>
  <c r="D99" i="12"/>
  <c r="F99" i="12"/>
  <c r="E99" i="12" s="1"/>
  <c r="I99" i="12"/>
  <c r="H99" i="12" s="1"/>
  <c r="C100" i="12"/>
  <c r="D100" i="12"/>
  <c r="I100" i="12"/>
  <c r="H100" i="12" s="1"/>
  <c r="C101" i="12"/>
  <c r="D101" i="12"/>
  <c r="F101" i="12"/>
  <c r="E101" i="12" s="1"/>
  <c r="C102" i="12"/>
  <c r="D102" i="12"/>
  <c r="I102" i="12"/>
  <c r="H102" i="12" s="1"/>
  <c r="C103" i="12"/>
  <c r="D103" i="12"/>
  <c r="F103" i="12"/>
  <c r="E103" i="12" s="1"/>
  <c r="I103" i="12"/>
  <c r="H103" i="12" s="1"/>
  <c r="C104" i="12"/>
  <c r="D104" i="12"/>
  <c r="I104" i="12"/>
  <c r="H104" i="12" s="1"/>
  <c r="C105" i="12"/>
  <c r="D105" i="12"/>
  <c r="F105" i="12"/>
  <c r="E105" i="12" s="1"/>
  <c r="C106" i="12"/>
  <c r="D106" i="12"/>
  <c r="I106" i="12"/>
  <c r="H106" i="12" s="1"/>
  <c r="C107" i="12"/>
  <c r="D107" i="12"/>
  <c r="F107" i="12"/>
  <c r="E107" i="12" s="1"/>
  <c r="I107" i="12"/>
  <c r="H107" i="12" s="1"/>
  <c r="C108" i="12"/>
  <c r="D108" i="12"/>
  <c r="I108" i="12"/>
  <c r="H108" i="12" s="1"/>
  <c r="C109" i="12"/>
  <c r="D109" i="12"/>
  <c r="F109" i="12"/>
  <c r="E109" i="12" s="1"/>
  <c r="C110" i="12"/>
  <c r="D110" i="12"/>
  <c r="I110" i="12"/>
  <c r="H110" i="12" s="1"/>
  <c r="C111" i="12"/>
  <c r="D111" i="12"/>
  <c r="F111" i="12"/>
  <c r="E111" i="12" s="1"/>
  <c r="I111" i="12"/>
  <c r="H111" i="12" s="1"/>
  <c r="C112" i="12"/>
  <c r="D112" i="12"/>
  <c r="I112" i="12"/>
  <c r="H112" i="12" s="1"/>
  <c r="C113" i="12"/>
  <c r="D113" i="12"/>
  <c r="F113" i="12"/>
  <c r="E113" i="12" s="1"/>
  <c r="I113" i="12"/>
  <c r="H113" i="12" s="1"/>
  <c r="C114" i="12"/>
  <c r="D114" i="12"/>
  <c r="I114" i="12"/>
  <c r="H114" i="12" s="1"/>
  <c r="C115" i="12"/>
  <c r="D115" i="12"/>
  <c r="F115" i="12"/>
  <c r="E115" i="12" s="1"/>
  <c r="I115" i="12"/>
  <c r="H115" i="12" s="1"/>
  <c r="C116" i="12"/>
  <c r="D116" i="12"/>
  <c r="I116" i="12"/>
  <c r="H116" i="12" s="1"/>
  <c r="C117" i="12"/>
  <c r="D117" i="12"/>
  <c r="F117" i="12"/>
  <c r="E117" i="12" s="1"/>
  <c r="I117" i="12"/>
  <c r="H117" i="12" s="1"/>
  <c r="C4" i="12"/>
  <c r="D4" i="12"/>
  <c r="I4" i="12"/>
  <c r="H4" i="12" s="1"/>
  <c r="C5" i="12"/>
  <c r="D5" i="12"/>
  <c r="I5" i="12"/>
  <c r="H5" i="12" s="1"/>
  <c r="C6" i="12"/>
  <c r="D6" i="12"/>
  <c r="I6" i="12"/>
  <c r="H6" i="12" s="1"/>
  <c r="C7" i="12"/>
  <c r="D7" i="12"/>
  <c r="I7" i="12"/>
  <c r="H7" i="12" s="1"/>
  <c r="C8" i="12"/>
  <c r="D8" i="12"/>
  <c r="I8" i="12"/>
  <c r="H8" i="12" s="1"/>
  <c r="C9" i="12"/>
  <c r="D9" i="12"/>
  <c r="I9" i="12"/>
  <c r="H9" i="12" s="1"/>
  <c r="F7" i="12" l="1"/>
  <c r="E7" i="12" s="1"/>
  <c r="F112" i="12"/>
  <c r="E112" i="12" s="1"/>
  <c r="F102" i="12"/>
  <c r="E102" i="12" s="1"/>
  <c r="I101" i="12"/>
  <c r="H101" i="12" s="1"/>
  <c r="F106" i="12"/>
  <c r="E106" i="12" s="1"/>
  <c r="I105" i="12"/>
  <c r="H105" i="12" s="1"/>
  <c r="F100" i="12"/>
  <c r="E100" i="12" s="1"/>
  <c r="F96" i="12"/>
  <c r="E96" i="12" s="1"/>
  <c r="F9" i="12"/>
  <c r="E9" i="12" s="1"/>
  <c r="F5" i="12"/>
  <c r="E5" i="12" s="1"/>
  <c r="F116" i="12"/>
  <c r="E116" i="12" s="1"/>
  <c r="F114" i="12"/>
  <c r="E114" i="12" s="1"/>
  <c r="F110" i="12"/>
  <c r="E110" i="12" s="1"/>
  <c r="I109" i="12"/>
  <c r="H109" i="12" s="1"/>
  <c r="F104" i="12"/>
  <c r="E104" i="12" s="1"/>
  <c r="F95" i="12"/>
  <c r="E95" i="12" s="1"/>
  <c r="F94" i="12"/>
  <c r="E94" i="12" s="1"/>
  <c r="F92" i="12"/>
  <c r="E92" i="12" s="1"/>
  <c r="F90" i="12"/>
  <c r="E90" i="12" s="1"/>
  <c r="F98" i="12"/>
  <c r="E98" i="12" s="1"/>
  <c r="F108" i="12"/>
  <c r="E108" i="12" s="1"/>
  <c r="F8" i="12"/>
  <c r="E8" i="12" s="1"/>
  <c r="F6" i="12"/>
  <c r="E6" i="12" s="1"/>
  <c r="F4" i="12"/>
  <c r="E4" i="12" s="1"/>
  <c r="F54" i="12"/>
  <c r="E54" i="12" s="1"/>
  <c r="F52" i="12"/>
  <c r="E52" i="12" s="1"/>
  <c r="F50" i="12"/>
  <c r="E50" i="12" s="1"/>
  <c r="F48" i="12"/>
  <c r="E48" i="12" s="1"/>
  <c r="F46" i="12"/>
  <c r="E46" i="12" s="1"/>
  <c r="F44" i="12"/>
  <c r="E44" i="12" s="1"/>
  <c r="F42" i="12"/>
  <c r="E42" i="12" s="1"/>
  <c r="F40" i="12"/>
  <c r="E40" i="12" s="1"/>
  <c r="F38" i="12"/>
  <c r="E38" i="12" s="1"/>
  <c r="F36" i="12"/>
  <c r="E36" i="12" s="1"/>
  <c r="F34" i="12"/>
  <c r="E34" i="12" s="1"/>
  <c r="F32" i="12"/>
  <c r="E32" i="12" s="1"/>
  <c r="F30" i="12"/>
  <c r="E30" i="12" s="1"/>
  <c r="F28" i="12"/>
  <c r="E28" i="12" s="1"/>
  <c r="F26" i="12"/>
  <c r="E26" i="12" s="1"/>
  <c r="F24" i="12"/>
  <c r="E24" i="12" s="1"/>
  <c r="F22" i="12"/>
  <c r="E22" i="12" s="1"/>
  <c r="F20" i="12"/>
  <c r="E20" i="12" s="1"/>
  <c r="F18" i="12"/>
  <c r="E18" i="12" s="1"/>
  <c r="F16" i="12"/>
  <c r="E16" i="12" s="1"/>
  <c r="F14" i="12"/>
  <c r="E14" i="12" s="1"/>
  <c r="F12" i="12"/>
  <c r="E12" i="12" s="1"/>
  <c r="F10" i="12"/>
  <c r="E10" i="12" s="1"/>
  <c r="A2" i="1"/>
  <c r="F2" i="9" l="1"/>
  <c r="E2" i="9"/>
  <c r="D2" i="9"/>
  <c r="C2" i="9"/>
  <c r="A2" i="9"/>
  <c r="B2" i="9"/>
  <c r="E110" i="11"/>
  <c r="E111" i="11"/>
  <c r="Q111" i="3"/>
  <c r="E113" i="11"/>
  <c r="E114" i="11"/>
  <c r="E115" i="11"/>
  <c r="Q115" i="3"/>
  <c r="E116" i="11"/>
  <c r="E117" i="11"/>
  <c r="D2" i="1"/>
  <c r="B2" i="3" s="1"/>
  <c r="C2" i="1"/>
  <c r="B2" i="1"/>
  <c r="D2" i="12" l="1"/>
  <c r="D3" i="12"/>
  <c r="C2" i="12"/>
  <c r="C3" i="12"/>
  <c r="A105" i="11"/>
  <c r="C105" i="10"/>
  <c r="D105" i="10" s="1"/>
  <c r="A89" i="11"/>
  <c r="C89" i="10"/>
  <c r="D89" i="10" s="1"/>
  <c r="A77" i="11"/>
  <c r="C77" i="10"/>
  <c r="D77" i="10" s="1"/>
  <c r="A65" i="11"/>
  <c r="C65" i="10"/>
  <c r="D65" i="10" s="1"/>
  <c r="A53" i="11"/>
  <c r="C53" i="10"/>
  <c r="D53" i="10" s="1"/>
  <c r="A37" i="11"/>
  <c r="C37" i="10"/>
  <c r="D37" i="10" s="1"/>
  <c r="A21" i="11"/>
  <c r="C21" i="10"/>
  <c r="D21" i="10" s="1"/>
  <c r="C109" i="3"/>
  <c r="E109" i="3" s="1"/>
  <c r="C109" i="11"/>
  <c r="B109" i="11"/>
  <c r="C97" i="11"/>
  <c r="B97" i="11"/>
  <c r="C77" i="11"/>
  <c r="B77" i="11"/>
  <c r="C61" i="11"/>
  <c r="B61" i="11"/>
  <c r="C45" i="11"/>
  <c r="B45" i="11"/>
  <c r="C25" i="11"/>
  <c r="B25" i="11"/>
  <c r="I126" i="10"/>
  <c r="I119" i="10"/>
  <c r="A118" i="10"/>
  <c r="B118" i="10" s="1"/>
  <c r="A117" i="11"/>
  <c r="C117" i="10"/>
  <c r="D117" i="10" s="1"/>
  <c r="D116" i="11"/>
  <c r="A116" i="10"/>
  <c r="B116" i="10" s="1"/>
  <c r="H115" i="3"/>
  <c r="C115" i="11"/>
  <c r="B115" i="11"/>
  <c r="D111" i="11"/>
  <c r="A111" i="10"/>
  <c r="B111" i="10" s="1"/>
  <c r="A110" i="11"/>
  <c r="C110" i="10"/>
  <c r="D110" i="10" s="1"/>
  <c r="A108" i="11"/>
  <c r="C108" i="10"/>
  <c r="D108" i="10" s="1"/>
  <c r="A104" i="11"/>
  <c r="C104" i="10"/>
  <c r="D104" i="10" s="1"/>
  <c r="A100" i="11"/>
  <c r="C100" i="10"/>
  <c r="D100" i="10" s="1"/>
  <c r="A96" i="11"/>
  <c r="C96" i="10"/>
  <c r="D96" i="10" s="1"/>
  <c r="A92" i="11"/>
  <c r="C92" i="10"/>
  <c r="D92" i="10" s="1"/>
  <c r="A88" i="11"/>
  <c r="C88" i="10"/>
  <c r="D88" i="10" s="1"/>
  <c r="A84" i="11"/>
  <c r="C84" i="10"/>
  <c r="D84" i="10" s="1"/>
  <c r="A80" i="11"/>
  <c r="C80" i="10"/>
  <c r="D80" i="10" s="1"/>
  <c r="A76" i="11"/>
  <c r="C76" i="10"/>
  <c r="D76" i="10" s="1"/>
  <c r="A72" i="11"/>
  <c r="C72" i="10"/>
  <c r="D72" i="10" s="1"/>
  <c r="A68" i="11"/>
  <c r="C68" i="10"/>
  <c r="D68" i="10" s="1"/>
  <c r="A64" i="11"/>
  <c r="C64" i="10"/>
  <c r="D64" i="10" s="1"/>
  <c r="A60" i="11"/>
  <c r="C60" i="10"/>
  <c r="D60" i="10" s="1"/>
  <c r="A56" i="11"/>
  <c r="C56" i="10"/>
  <c r="D56" i="10" s="1"/>
  <c r="A52" i="11"/>
  <c r="C52" i="10"/>
  <c r="D52" i="10" s="1"/>
  <c r="A48" i="11"/>
  <c r="C48" i="10"/>
  <c r="D48" i="10" s="1"/>
  <c r="A44" i="11"/>
  <c r="C44" i="10"/>
  <c r="D44" i="10" s="1"/>
  <c r="A40" i="11"/>
  <c r="C40" i="10"/>
  <c r="D40" i="10" s="1"/>
  <c r="A36" i="11"/>
  <c r="C36" i="10"/>
  <c r="D36" i="10" s="1"/>
  <c r="A32" i="11"/>
  <c r="C32" i="10"/>
  <c r="D32" i="10" s="1"/>
  <c r="A28" i="11"/>
  <c r="C28" i="10"/>
  <c r="D28" i="10" s="1"/>
  <c r="A24" i="11"/>
  <c r="C24" i="10"/>
  <c r="D24" i="10" s="1"/>
  <c r="A20" i="11"/>
  <c r="C20" i="10"/>
  <c r="D20" i="10" s="1"/>
  <c r="A16" i="11"/>
  <c r="A12" i="11"/>
  <c r="A8" i="11"/>
  <c r="A4" i="11"/>
  <c r="C108" i="3"/>
  <c r="E108" i="3" s="1"/>
  <c r="C108" i="11"/>
  <c r="B108" i="11"/>
  <c r="C104" i="11"/>
  <c r="B104" i="11"/>
  <c r="C100" i="11"/>
  <c r="B100" i="11"/>
  <c r="C96" i="11"/>
  <c r="B96" i="11"/>
  <c r="C92" i="11"/>
  <c r="B92" i="11"/>
  <c r="C88" i="11"/>
  <c r="B88" i="11"/>
  <c r="C84" i="11"/>
  <c r="B84" i="11"/>
  <c r="C80" i="11"/>
  <c r="B80" i="11"/>
  <c r="C76" i="11"/>
  <c r="B76" i="11"/>
  <c r="C72" i="11"/>
  <c r="B72" i="11"/>
  <c r="C68" i="11"/>
  <c r="B68" i="11"/>
  <c r="C64" i="11"/>
  <c r="B64" i="11"/>
  <c r="C60" i="11"/>
  <c r="B60" i="11"/>
  <c r="C56" i="11"/>
  <c r="B56" i="11"/>
  <c r="C52" i="11"/>
  <c r="B52" i="11"/>
  <c r="C48" i="11"/>
  <c r="B48" i="11"/>
  <c r="C44" i="11"/>
  <c r="B44" i="11"/>
  <c r="C40" i="11"/>
  <c r="B40" i="11"/>
  <c r="C36" i="11"/>
  <c r="B36" i="11"/>
  <c r="C32" i="11"/>
  <c r="B32" i="11"/>
  <c r="C28" i="11"/>
  <c r="B28" i="11"/>
  <c r="C24" i="11"/>
  <c r="B24" i="11"/>
  <c r="C20" i="11"/>
  <c r="B20" i="11"/>
  <c r="C16" i="11"/>
  <c r="B16" i="11"/>
  <c r="C12" i="11"/>
  <c r="B12" i="11"/>
  <c r="C8" i="11"/>
  <c r="B8" i="11"/>
  <c r="C4" i="11"/>
  <c r="B4" i="11"/>
  <c r="A123" i="10"/>
  <c r="B123" i="10" s="1"/>
  <c r="I122" i="10"/>
  <c r="C122" i="10"/>
  <c r="D122" i="10" s="1"/>
  <c r="A121" i="10"/>
  <c r="B121" i="10" s="1"/>
  <c r="I120" i="10"/>
  <c r="C120" i="10"/>
  <c r="D120" i="10" s="1"/>
  <c r="B116" i="3"/>
  <c r="C116" i="11"/>
  <c r="B116" i="11"/>
  <c r="F115" i="11"/>
  <c r="I115" i="10"/>
  <c r="A115" i="11"/>
  <c r="C115" i="10"/>
  <c r="D115" i="10" s="1"/>
  <c r="D114" i="11"/>
  <c r="A114" i="10"/>
  <c r="B114" i="10" s="1"/>
  <c r="Q113" i="3"/>
  <c r="F113" i="11"/>
  <c r="I113" i="10"/>
  <c r="A113" i="11"/>
  <c r="C113" i="10"/>
  <c r="D113" i="10" s="1"/>
  <c r="D112" i="11"/>
  <c r="A112" i="10"/>
  <c r="B112" i="10" s="1"/>
  <c r="H111" i="3"/>
  <c r="C111" i="11"/>
  <c r="B111" i="11"/>
  <c r="A109" i="11"/>
  <c r="C109" i="10"/>
  <c r="D109" i="10" s="1"/>
  <c r="A97" i="11"/>
  <c r="C97" i="10"/>
  <c r="D97" i="10" s="1"/>
  <c r="A81" i="11"/>
  <c r="C81" i="10"/>
  <c r="D81" i="10" s="1"/>
  <c r="A69" i="11"/>
  <c r="C69" i="10"/>
  <c r="D69" i="10" s="1"/>
  <c r="A57" i="11"/>
  <c r="C57" i="10"/>
  <c r="D57" i="10" s="1"/>
  <c r="A45" i="11"/>
  <c r="C45" i="10"/>
  <c r="D45" i="10" s="1"/>
  <c r="A33" i="11"/>
  <c r="C33" i="10"/>
  <c r="D33" i="10" s="1"/>
  <c r="A25" i="11"/>
  <c r="C25" i="10"/>
  <c r="D25" i="10" s="1"/>
  <c r="A13" i="11"/>
  <c r="A5" i="11"/>
  <c r="C105" i="11"/>
  <c r="B105" i="11"/>
  <c r="C93" i="11"/>
  <c r="B93" i="11"/>
  <c r="C85" i="11"/>
  <c r="B85" i="11"/>
  <c r="C73" i="11"/>
  <c r="B73" i="11"/>
  <c r="C65" i="11"/>
  <c r="B65" i="11"/>
  <c r="C53" i="11"/>
  <c r="B53" i="11"/>
  <c r="C41" i="11"/>
  <c r="B41" i="11"/>
  <c r="C33" i="11"/>
  <c r="B33" i="11"/>
  <c r="C21" i="11"/>
  <c r="B21" i="11"/>
  <c r="C13" i="11"/>
  <c r="B13" i="11"/>
  <c r="C5" i="11"/>
  <c r="B5" i="11"/>
  <c r="I124" i="10"/>
  <c r="C119" i="10"/>
  <c r="D119" i="10" s="1"/>
  <c r="Q117" i="3"/>
  <c r="F117" i="11"/>
  <c r="I117" i="10"/>
  <c r="C113" i="3"/>
  <c r="E113" i="3" s="1"/>
  <c r="C113" i="11"/>
  <c r="B113" i="11"/>
  <c r="A127" i="10"/>
  <c r="B127" i="10" s="1"/>
  <c r="A107" i="11"/>
  <c r="C107" i="10"/>
  <c r="D107" i="10" s="1"/>
  <c r="A103" i="11"/>
  <c r="C103" i="10"/>
  <c r="D103" i="10" s="1"/>
  <c r="A99" i="11"/>
  <c r="C99" i="10"/>
  <c r="D99" i="10" s="1"/>
  <c r="A95" i="11"/>
  <c r="C95" i="10"/>
  <c r="D95" i="10" s="1"/>
  <c r="A91" i="11"/>
  <c r="C91" i="10"/>
  <c r="D91" i="10" s="1"/>
  <c r="A87" i="11"/>
  <c r="C87" i="10"/>
  <c r="D87" i="10" s="1"/>
  <c r="A83" i="11"/>
  <c r="C83" i="10"/>
  <c r="D83" i="10" s="1"/>
  <c r="A79" i="11"/>
  <c r="C79" i="10"/>
  <c r="D79" i="10" s="1"/>
  <c r="A75" i="11"/>
  <c r="C75" i="10"/>
  <c r="D75" i="10" s="1"/>
  <c r="A71" i="11"/>
  <c r="C71" i="10"/>
  <c r="D71" i="10" s="1"/>
  <c r="A67" i="11"/>
  <c r="C67" i="10"/>
  <c r="D67" i="10" s="1"/>
  <c r="A63" i="11"/>
  <c r="C63" i="10"/>
  <c r="D63" i="10" s="1"/>
  <c r="A59" i="11"/>
  <c r="C59" i="10"/>
  <c r="D59" i="10" s="1"/>
  <c r="A55" i="11"/>
  <c r="C55" i="10"/>
  <c r="D55" i="10" s="1"/>
  <c r="A51" i="11"/>
  <c r="C51" i="10"/>
  <c r="D51" i="10" s="1"/>
  <c r="A47" i="11"/>
  <c r="C47" i="10"/>
  <c r="D47" i="10" s="1"/>
  <c r="A43" i="11"/>
  <c r="C43" i="10"/>
  <c r="D43" i="10" s="1"/>
  <c r="A39" i="11"/>
  <c r="C39" i="10"/>
  <c r="D39" i="10" s="1"/>
  <c r="A35" i="11"/>
  <c r="C35" i="10"/>
  <c r="D35" i="10" s="1"/>
  <c r="A31" i="11"/>
  <c r="C31" i="10"/>
  <c r="D31" i="10" s="1"/>
  <c r="A27" i="11"/>
  <c r="C27" i="10"/>
  <c r="D27" i="10" s="1"/>
  <c r="A23" i="11"/>
  <c r="C23" i="10"/>
  <c r="D23" i="10" s="1"/>
  <c r="A19" i="11"/>
  <c r="C19" i="10"/>
  <c r="D19" i="10" s="1"/>
  <c r="A15" i="11"/>
  <c r="A11" i="11"/>
  <c r="A7" i="11"/>
  <c r="A3" i="11"/>
  <c r="C107" i="3"/>
  <c r="E107" i="3" s="1"/>
  <c r="C107" i="11"/>
  <c r="B107" i="11"/>
  <c r="C103" i="11"/>
  <c r="B103" i="11"/>
  <c r="C99" i="11"/>
  <c r="B99" i="11"/>
  <c r="C95" i="11"/>
  <c r="B95" i="11"/>
  <c r="C91" i="11"/>
  <c r="B91" i="11"/>
  <c r="C87" i="11"/>
  <c r="B87" i="11"/>
  <c r="C83" i="11"/>
  <c r="B83" i="11"/>
  <c r="C79" i="11"/>
  <c r="B79" i="11"/>
  <c r="C75" i="11"/>
  <c r="B75" i="11"/>
  <c r="C71" i="11"/>
  <c r="B71" i="11"/>
  <c r="C67" i="11"/>
  <c r="B67" i="11"/>
  <c r="C63" i="11"/>
  <c r="B63" i="11"/>
  <c r="C59" i="11"/>
  <c r="B59" i="11"/>
  <c r="C55" i="11"/>
  <c r="B55" i="11"/>
  <c r="C51" i="11"/>
  <c r="B51" i="11"/>
  <c r="C47" i="11"/>
  <c r="B47" i="11"/>
  <c r="C43" i="11"/>
  <c r="B43" i="11"/>
  <c r="C39" i="11"/>
  <c r="B39" i="11"/>
  <c r="C35" i="11"/>
  <c r="B35" i="11"/>
  <c r="C31" i="11"/>
  <c r="B31" i="11"/>
  <c r="C27" i="11"/>
  <c r="B27" i="11"/>
  <c r="C23" i="11"/>
  <c r="B23" i="11"/>
  <c r="C19" i="11"/>
  <c r="B19" i="11"/>
  <c r="C15" i="11"/>
  <c r="B15" i="11"/>
  <c r="C11" i="11"/>
  <c r="B11" i="11"/>
  <c r="C7" i="11"/>
  <c r="B7" i="11"/>
  <c r="C3" i="11"/>
  <c r="B3" i="11"/>
  <c r="A126" i="10"/>
  <c r="B126" i="10" s="1"/>
  <c r="I125" i="10"/>
  <c r="C125" i="10"/>
  <c r="D125" i="10" s="1"/>
  <c r="A124" i="10"/>
  <c r="B124" i="10" s="1"/>
  <c r="A119" i="10"/>
  <c r="B119" i="10" s="1"/>
  <c r="I118" i="10"/>
  <c r="C118" i="10"/>
  <c r="D118" i="10" s="1"/>
  <c r="D117" i="11"/>
  <c r="A117" i="10"/>
  <c r="B117" i="10" s="1"/>
  <c r="F116" i="11"/>
  <c r="I116" i="10"/>
  <c r="A116" i="11"/>
  <c r="C116" i="10"/>
  <c r="D116" i="10" s="1"/>
  <c r="D114" i="3"/>
  <c r="C114" i="11"/>
  <c r="B114" i="11"/>
  <c r="B112" i="3"/>
  <c r="C112" i="11"/>
  <c r="B112" i="11"/>
  <c r="F111" i="11"/>
  <c r="I111" i="10"/>
  <c r="A111" i="11"/>
  <c r="C111" i="10"/>
  <c r="D111" i="10" s="1"/>
  <c r="A110" i="3"/>
  <c r="D110" i="11"/>
  <c r="A110" i="10"/>
  <c r="B110" i="10" s="1"/>
  <c r="I127" i="10"/>
  <c r="C127" i="10"/>
  <c r="D127" i="10" s="1"/>
  <c r="A101" i="11"/>
  <c r="C101" i="10"/>
  <c r="D101" i="10" s="1"/>
  <c r="A93" i="11"/>
  <c r="C93" i="10"/>
  <c r="D93" i="10" s="1"/>
  <c r="A85" i="11"/>
  <c r="C85" i="10"/>
  <c r="D85" i="10" s="1"/>
  <c r="A73" i="11"/>
  <c r="C73" i="10"/>
  <c r="D73" i="10" s="1"/>
  <c r="A61" i="11"/>
  <c r="C61" i="10"/>
  <c r="D61" i="10" s="1"/>
  <c r="A49" i="11"/>
  <c r="C49" i="10"/>
  <c r="D49" i="10" s="1"/>
  <c r="A41" i="11"/>
  <c r="C41" i="10"/>
  <c r="D41" i="10" s="1"/>
  <c r="A29" i="11"/>
  <c r="C29" i="10"/>
  <c r="D29" i="10" s="1"/>
  <c r="A17" i="11"/>
  <c r="A9" i="11"/>
  <c r="C101" i="11"/>
  <c r="B101" i="11"/>
  <c r="C89" i="11"/>
  <c r="B89" i="11"/>
  <c r="C81" i="11"/>
  <c r="B81" i="11"/>
  <c r="C69" i="11"/>
  <c r="B69" i="11"/>
  <c r="C57" i="11"/>
  <c r="B57" i="11"/>
  <c r="C49" i="11"/>
  <c r="B49" i="11"/>
  <c r="C37" i="11"/>
  <c r="B37" i="11"/>
  <c r="C29" i="11"/>
  <c r="B29" i="11"/>
  <c r="C17" i="11"/>
  <c r="B17" i="11"/>
  <c r="C9" i="11"/>
  <c r="B9" i="11"/>
  <c r="C126" i="10"/>
  <c r="D126" i="10" s="1"/>
  <c r="A125" i="10"/>
  <c r="B125" i="10" s="1"/>
  <c r="C124" i="10"/>
  <c r="D124" i="10" s="1"/>
  <c r="A112" i="3"/>
  <c r="E112" i="11"/>
  <c r="F110" i="11"/>
  <c r="I110" i="10"/>
  <c r="A106" i="11"/>
  <c r="C106" i="10"/>
  <c r="D106" i="10" s="1"/>
  <c r="A102" i="11"/>
  <c r="C102" i="10"/>
  <c r="D102" i="10" s="1"/>
  <c r="A98" i="11"/>
  <c r="C98" i="10"/>
  <c r="D98" i="10" s="1"/>
  <c r="A94" i="11"/>
  <c r="C94" i="10"/>
  <c r="D94" i="10" s="1"/>
  <c r="A90" i="11"/>
  <c r="C90" i="10"/>
  <c r="D90" i="10" s="1"/>
  <c r="A86" i="11"/>
  <c r="C86" i="10"/>
  <c r="D86" i="10" s="1"/>
  <c r="A82" i="11"/>
  <c r="C82" i="10"/>
  <c r="D82" i="10" s="1"/>
  <c r="A78" i="11"/>
  <c r="C78" i="10"/>
  <c r="D78" i="10" s="1"/>
  <c r="A74" i="11"/>
  <c r="C74" i="10"/>
  <c r="D74" i="10" s="1"/>
  <c r="A70" i="11"/>
  <c r="C70" i="10"/>
  <c r="D70" i="10" s="1"/>
  <c r="A66" i="11"/>
  <c r="C66" i="10"/>
  <c r="D66" i="10" s="1"/>
  <c r="A62" i="11"/>
  <c r="C62" i="10"/>
  <c r="D62" i="10" s="1"/>
  <c r="A58" i="11"/>
  <c r="C58" i="10"/>
  <c r="D58" i="10" s="1"/>
  <c r="A54" i="11"/>
  <c r="C54" i="10"/>
  <c r="D54" i="10" s="1"/>
  <c r="A50" i="11"/>
  <c r="C50" i="10"/>
  <c r="D50" i="10" s="1"/>
  <c r="A46" i="11"/>
  <c r="C46" i="10"/>
  <c r="D46" i="10" s="1"/>
  <c r="A42" i="11"/>
  <c r="C42" i="10"/>
  <c r="D42" i="10" s="1"/>
  <c r="A38" i="11"/>
  <c r="C38" i="10"/>
  <c r="D38" i="10" s="1"/>
  <c r="A34" i="11"/>
  <c r="C34" i="10"/>
  <c r="D34" i="10" s="1"/>
  <c r="A30" i="11"/>
  <c r="C30" i="10"/>
  <c r="D30" i="10" s="1"/>
  <c r="A26" i="11"/>
  <c r="C26" i="10"/>
  <c r="D26" i="10" s="1"/>
  <c r="A22" i="11"/>
  <c r="C22" i="10"/>
  <c r="D22" i="10" s="1"/>
  <c r="A18" i="11"/>
  <c r="C18" i="10"/>
  <c r="D18" i="10" s="1"/>
  <c r="A14" i="11"/>
  <c r="A10" i="11"/>
  <c r="A6" i="11"/>
  <c r="A2" i="11"/>
  <c r="C2" i="10"/>
  <c r="D2" i="10" s="1"/>
  <c r="H106" i="3"/>
  <c r="C106" i="11"/>
  <c r="B106" i="11"/>
  <c r="C102" i="11"/>
  <c r="B102" i="11"/>
  <c r="C98" i="11"/>
  <c r="B98" i="11"/>
  <c r="C94" i="11"/>
  <c r="B94" i="11"/>
  <c r="C90" i="11"/>
  <c r="B90" i="11"/>
  <c r="C86" i="11"/>
  <c r="B86" i="11"/>
  <c r="C82" i="11"/>
  <c r="B82" i="11"/>
  <c r="C78" i="11"/>
  <c r="B78" i="11"/>
  <c r="C74" i="11"/>
  <c r="B74" i="11"/>
  <c r="C70" i="11"/>
  <c r="B70" i="11"/>
  <c r="C66" i="11"/>
  <c r="B66" i="11"/>
  <c r="C62" i="11"/>
  <c r="B62" i="11"/>
  <c r="C58" i="11"/>
  <c r="B58" i="11"/>
  <c r="C54" i="11"/>
  <c r="B54" i="11"/>
  <c r="C50" i="11"/>
  <c r="B50" i="11"/>
  <c r="C46" i="11"/>
  <c r="B46" i="11"/>
  <c r="C42" i="11"/>
  <c r="B42" i="11"/>
  <c r="C38" i="11"/>
  <c r="B38" i="11"/>
  <c r="C34" i="11"/>
  <c r="B34" i="11"/>
  <c r="C30" i="11"/>
  <c r="B30" i="11"/>
  <c r="C26" i="11"/>
  <c r="B26" i="11"/>
  <c r="C22" i="11"/>
  <c r="B22" i="11"/>
  <c r="C18" i="11"/>
  <c r="B18" i="11"/>
  <c r="C14" i="11"/>
  <c r="B14" i="11"/>
  <c r="C10" i="11"/>
  <c r="B10" i="11"/>
  <c r="C6" i="11"/>
  <c r="B6" i="11"/>
  <c r="C2" i="11"/>
  <c r="B2" i="11"/>
  <c r="I123" i="10"/>
  <c r="C123" i="10"/>
  <c r="D123" i="10" s="1"/>
  <c r="A122" i="10"/>
  <c r="B122" i="10" s="1"/>
  <c r="I121" i="10"/>
  <c r="C121" i="10"/>
  <c r="D121" i="10" s="1"/>
  <c r="A120" i="10"/>
  <c r="B120" i="10" s="1"/>
  <c r="C117" i="3"/>
  <c r="E117" i="3" s="1"/>
  <c r="C117" i="11"/>
  <c r="B117" i="11"/>
  <c r="D115" i="11"/>
  <c r="A115" i="10"/>
  <c r="B115" i="10" s="1"/>
  <c r="F114" i="11"/>
  <c r="I114" i="10"/>
  <c r="A114" i="11"/>
  <c r="C114" i="10"/>
  <c r="D114" i="10" s="1"/>
  <c r="D113" i="11"/>
  <c r="A113" i="10"/>
  <c r="B113" i="10" s="1"/>
  <c r="F112" i="11"/>
  <c r="I112" i="10"/>
  <c r="A112" i="11"/>
  <c r="C112" i="10"/>
  <c r="D112" i="10" s="1"/>
  <c r="D110" i="3"/>
  <c r="C110" i="11"/>
  <c r="B110" i="11"/>
  <c r="C114" i="3"/>
  <c r="E114" i="3" s="1"/>
  <c r="B115" i="3"/>
  <c r="A111" i="3"/>
  <c r="B111" i="3"/>
  <c r="H112" i="3"/>
  <c r="H116" i="3"/>
  <c r="D111" i="3"/>
  <c r="D115" i="3"/>
  <c r="C110" i="3"/>
  <c r="E110" i="3" s="1"/>
  <c r="Q116" i="3"/>
  <c r="Q114" i="3"/>
  <c r="Q112" i="3"/>
  <c r="Q110" i="3"/>
  <c r="A117" i="3"/>
  <c r="B114" i="3"/>
  <c r="B110" i="3"/>
  <c r="H117" i="3"/>
  <c r="D116" i="3"/>
  <c r="C115" i="3"/>
  <c r="E115" i="3" s="1"/>
  <c r="H113" i="3"/>
  <c r="D112" i="3"/>
  <c r="C111" i="3"/>
  <c r="E111" i="3" s="1"/>
  <c r="H109" i="3"/>
  <c r="A114" i="3"/>
  <c r="A116" i="3"/>
  <c r="B117" i="3"/>
  <c r="B113" i="3"/>
  <c r="B109" i="3"/>
  <c r="D117" i="3"/>
  <c r="C116" i="3"/>
  <c r="E116" i="3" s="1"/>
  <c r="H114" i="3"/>
  <c r="D113" i="3"/>
  <c r="C112" i="3"/>
  <c r="E112" i="3" s="1"/>
  <c r="H110" i="3"/>
  <c r="D109" i="3"/>
  <c r="A113" i="3"/>
  <c r="A115" i="3"/>
  <c r="D107" i="3"/>
  <c r="B107" i="3"/>
  <c r="B108" i="3"/>
  <c r="H107" i="3"/>
  <c r="D106" i="3"/>
  <c r="H108" i="3"/>
  <c r="C106" i="3"/>
  <c r="E106" i="3" s="1"/>
  <c r="D108" i="3"/>
  <c r="B106" i="3"/>
  <c r="E5" i="11"/>
  <c r="C7" i="3"/>
  <c r="E7" i="3" s="1"/>
  <c r="E8" i="11"/>
  <c r="H10" i="3"/>
  <c r="E10" i="11"/>
  <c r="E17" i="11"/>
  <c r="D18" i="3"/>
  <c r="C19" i="3"/>
  <c r="E19" i="3" s="1"/>
  <c r="C20" i="3"/>
  <c r="E20" i="3" s="1"/>
  <c r="D21" i="3"/>
  <c r="C22" i="3"/>
  <c r="E22" i="3" s="1"/>
  <c r="E23" i="11"/>
  <c r="H26" i="3"/>
  <c r="E26" i="11"/>
  <c r="C28" i="3"/>
  <c r="E28" i="3" s="1"/>
  <c r="B29" i="3"/>
  <c r="H30" i="3"/>
  <c r="H31" i="3"/>
  <c r="H32" i="3"/>
  <c r="E32" i="11"/>
  <c r="B36" i="3"/>
  <c r="E38" i="11"/>
  <c r="E41" i="11"/>
  <c r="H44" i="3"/>
  <c r="C45" i="3"/>
  <c r="E45" i="3" s="1"/>
  <c r="E45" i="11"/>
  <c r="B47" i="3"/>
  <c r="H48" i="3"/>
  <c r="E49" i="11"/>
  <c r="E53" i="11"/>
  <c r="C54" i="3"/>
  <c r="E54" i="3" s="1"/>
  <c r="E54" i="11"/>
  <c r="C56" i="3"/>
  <c r="E56" i="3" s="1"/>
  <c r="E57" i="11"/>
  <c r="D59" i="3"/>
  <c r="H60" i="3"/>
  <c r="E60" i="11"/>
  <c r="B61" i="3"/>
  <c r="B62" i="3"/>
  <c r="E63" i="11"/>
  <c r="D64" i="3"/>
  <c r="B65" i="3"/>
  <c r="E65" i="11"/>
  <c r="B67" i="3"/>
  <c r="E69" i="11"/>
  <c r="C73" i="3"/>
  <c r="E73" i="3" s="1"/>
  <c r="B74" i="3"/>
  <c r="E74" i="11"/>
  <c r="I74" i="10"/>
  <c r="H75" i="3"/>
  <c r="E76" i="11"/>
  <c r="D77" i="3"/>
  <c r="D78" i="3"/>
  <c r="E82" i="11"/>
  <c r="C83" i="3"/>
  <c r="E83" i="3" s="1"/>
  <c r="E83" i="11"/>
  <c r="B84" i="3"/>
  <c r="H85" i="3"/>
  <c r="C88" i="3"/>
  <c r="E88" i="3" s="1"/>
  <c r="D89" i="3"/>
  <c r="C92" i="3"/>
  <c r="E92" i="3" s="1"/>
  <c r="D93" i="3"/>
  <c r="C94" i="3"/>
  <c r="E94" i="3" s="1"/>
  <c r="B98" i="3"/>
  <c r="D99" i="3"/>
  <c r="H100" i="3"/>
  <c r="B102" i="3"/>
  <c r="C105" i="3"/>
  <c r="E105" i="3" s="1"/>
  <c r="E106" i="11"/>
  <c r="E107" i="11"/>
  <c r="E108" i="11"/>
  <c r="E109" i="11"/>
  <c r="G2" i="1"/>
  <c r="F2" i="1"/>
  <c r="J2" i="1"/>
  <c r="H2" i="3"/>
  <c r="H2" i="1"/>
  <c r="I2" i="12" l="1"/>
  <c r="H2" i="12" s="1"/>
  <c r="I3" i="12"/>
  <c r="H3" i="12" s="1"/>
  <c r="F2" i="12"/>
  <c r="E2" i="12" s="1"/>
  <c r="F3" i="12"/>
  <c r="E3" i="12" s="1"/>
  <c r="E102" i="11"/>
  <c r="E98" i="11"/>
  <c r="E94" i="11"/>
  <c r="D90" i="11"/>
  <c r="A90" i="10"/>
  <c r="B90" i="10" s="1"/>
  <c r="D80" i="11"/>
  <c r="A80" i="10"/>
  <c r="B80" i="10" s="1"/>
  <c r="D78" i="11"/>
  <c r="A78" i="10"/>
  <c r="B78" i="10" s="1"/>
  <c r="D75" i="11"/>
  <c r="A75" i="10"/>
  <c r="B75" i="10" s="1"/>
  <c r="F71" i="11"/>
  <c r="I71" i="10"/>
  <c r="D67" i="11"/>
  <c r="A67" i="10"/>
  <c r="B67" i="10" s="1"/>
  <c r="D62" i="11"/>
  <c r="A62" i="10"/>
  <c r="B62" i="10" s="1"/>
  <c r="D35" i="11"/>
  <c r="A35" i="10"/>
  <c r="B35" i="10" s="1"/>
  <c r="P113" i="3"/>
  <c r="G113" i="10"/>
  <c r="L113" i="10"/>
  <c r="E101" i="11"/>
  <c r="F96" i="11"/>
  <c r="I96" i="10"/>
  <c r="F92" i="11"/>
  <c r="I92" i="10"/>
  <c r="F85" i="11"/>
  <c r="I85" i="10"/>
  <c r="D77" i="11"/>
  <c r="A77" i="10"/>
  <c r="B77" i="10" s="1"/>
  <c r="D76" i="11"/>
  <c r="A76" i="10"/>
  <c r="B76" i="10" s="1"/>
  <c r="D72" i="11"/>
  <c r="A72" i="10"/>
  <c r="B72" i="10" s="1"/>
  <c r="E71" i="11"/>
  <c r="E70" i="11"/>
  <c r="F69" i="11"/>
  <c r="I69" i="10"/>
  <c r="F68" i="11"/>
  <c r="I68" i="10"/>
  <c r="D66" i="11"/>
  <c r="A66" i="10"/>
  <c r="B66" i="10" s="1"/>
  <c r="F64" i="11"/>
  <c r="I64" i="10"/>
  <c r="D61" i="11"/>
  <c r="A61" i="10"/>
  <c r="B61" i="10" s="1"/>
  <c r="F59" i="11"/>
  <c r="I59" i="10"/>
  <c r="F57" i="11"/>
  <c r="I57" i="10"/>
  <c r="F56" i="11"/>
  <c r="I56" i="10"/>
  <c r="F55" i="11"/>
  <c r="I55" i="10"/>
  <c r="D53" i="11"/>
  <c r="A53" i="10"/>
  <c r="B53" i="10" s="1"/>
  <c r="D52" i="11"/>
  <c r="A52" i="10"/>
  <c r="B52" i="10" s="1"/>
  <c r="D51" i="11"/>
  <c r="A51" i="10"/>
  <c r="B51" i="10" s="1"/>
  <c r="D50" i="11"/>
  <c r="A50" i="10"/>
  <c r="B50" i="10" s="1"/>
  <c r="F48" i="11"/>
  <c r="I48" i="10"/>
  <c r="D46" i="11"/>
  <c r="A46" i="10"/>
  <c r="B46" i="10" s="1"/>
  <c r="D45" i="11"/>
  <c r="A45" i="10"/>
  <c r="B45" i="10" s="1"/>
  <c r="E44" i="11"/>
  <c r="F43" i="11"/>
  <c r="I43" i="10"/>
  <c r="F42" i="11"/>
  <c r="I42" i="10"/>
  <c r="F41" i="11"/>
  <c r="I41" i="10"/>
  <c r="F40" i="11"/>
  <c r="I40" i="10"/>
  <c r="E39" i="11"/>
  <c r="E37" i="11"/>
  <c r="F36" i="11"/>
  <c r="I36" i="10"/>
  <c r="F33" i="11"/>
  <c r="I33" i="10"/>
  <c r="D30" i="11"/>
  <c r="A30" i="10"/>
  <c r="B30" i="10" s="1"/>
  <c r="E29" i="11"/>
  <c r="F28" i="11"/>
  <c r="I28" i="10"/>
  <c r="D25" i="11"/>
  <c r="A25" i="10"/>
  <c r="B25" i="10" s="1"/>
  <c r="D24" i="11"/>
  <c r="A24" i="10"/>
  <c r="B24" i="10" s="1"/>
  <c r="D22" i="11"/>
  <c r="A22" i="10"/>
  <c r="B22" i="10" s="1"/>
  <c r="D21" i="11"/>
  <c r="A21" i="10"/>
  <c r="B21" i="10" s="1"/>
  <c r="E20" i="11"/>
  <c r="F19" i="11"/>
  <c r="I19" i="10"/>
  <c r="D17" i="11"/>
  <c r="D16" i="11"/>
  <c r="D15" i="11"/>
  <c r="D14" i="11"/>
  <c r="D13" i="11"/>
  <c r="D12" i="11"/>
  <c r="D11" i="11"/>
  <c r="D10" i="11"/>
  <c r="E9" i="11"/>
  <c r="F8" i="11"/>
  <c r="F7" i="11"/>
  <c r="F5" i="11"/>
  <c r="F4" i="11"/>
  <c r="F3" i="11"/>
  <c r="P111" i="3"/>
  <c r="L111" i="10"/>
  <c r="G111" i="10"/>
  <c r="G122" i="10"/>
  <c r="L122" i="10"/>
  <c r="P117" i="3"/>
  <c r="L117" i="10"/>
  <c r="G117" i="10"/>
  <c r="G124" i="10"/>
  <c r="L124" i="10"/>
  <c r="L118" i="10"/>
  <c r="G118" i="10"/>
  <c r="P45" i="3"/>
  <c r="L45" i="10"/>
  <c r="G45" i="10"/>
  <c r="D109" i="11"/>
  <c r="A109" i="10"/>
  <c r="B109" i="10" s="1"/>
  <c r="D105" i="11"/>
  <c r="A105" i="10"/>
  <c r="B105" i="10" s="1"/>
  <c r="E103" i="11"/>
  <c r="F97" i="11"/>
  <c r="I97" i="10"/>
  <c r="D95" i="11"/>
  <c r="A95" i="10"/>
  <c r="B95" i="10" s="1"/>
  <c r="F88" i="11"/>
  <c r="I88" i="10"/>
  <c r="D84" i="11"/>
  <c r="A84" i="10"/>
  <c r="B84" i="10" s="1"/>
  <c r="D81" i="11"/>
  <c r="A81" i="10"/>
  <c r="B81" i="10" s="1"/>
  <c r="E73" i="11"/>
  <c r="F70" i="11"/>
  <c r="I70" i="10"/>
  <c r="F65" i="11"/>
  <c r="I65" i="10"/>
  <c r="D63" i="11"/>
  <c r="A63" i="10"/>
  <c r="B63" i="10" s="1"/>
  <c r="F60" i="11"/>
  <c r="I60" i="10"/>
  <c r="E52" i="11"/>
  <c r="E50" i="11"/>
  <c r="D47" i="11"/>
  <c r="A47" i="10"/>
  <c r="B47" i="10" s="1"/>
  <c r="E46" i="11"/>
  <c r="F44" i="11"/>
  <c r="I44" i="10"/>
  <c r="F39" i="11"/>
  <c r="I39" i="10"/>
  <c r="F37" i="11"/>
  <c r="I37" i="10"/>
  <c r="D32" i="11"/>
  <c r="A32" i="10"/>
  <c r="B32" i="10" s="1"/>
  <c r="E30" i="11"/>
  <c r="F29" i="11"/>
  <c r="I29" i="10"/>
  <c r="D26" i="11"/>
  <c r="A26" i="10"/>
  <c r="B26" i="10" s="1"/>
  <c r="E24" i="11"/>
  <c r="E22" i="11"/>
  <c r="F20" i="11"/>
  <c r="I20" i="10"/>
  <c r="E15" i="11"/>
  <c r="E13" i="11"/>
  <c r="E12" i="11"/>
  <c r="E11" i="11"/>
  <c r="F9" i="11"/>
  <c r="D6" i="11"/>
  <c r="G121" i="10"/>
  <c r="L121" i="10"/>
  <c r="P116" i="3"/>
  <c r="G116" i="10"/>
  <c r="L116" i="10"/>
  <c r="I2" i="1"/>
  <c r="D2" i="11"/>
  <c r="A2" i="10"/>
  <c r="B2" i="10" s="1"/>
  <c r="F108" i="11"/>
  <c r="I108" i="10"/>
  <c r="D106" i="11"/>
  <c r="A106" i="10"/>
  <c r="B106" i="10" s="1"/>
  <c r="D103" i="11"/>
  <c r="A103" i="10"/>
  <c r="B103" i="10" s="1"/>
  <c r="D102" i="11"/>
  <c r="A102" i="10"/>
  <c r="B102" i="10" s="1"/>
  <c r="D98" i="11"/>
  <c r="A98" i="10"/>
  <c r="B98" i="10" s="1"/>
  <c r="E93" i="11"/>
  <c r="E88" i="11"/>
  <c r="F86" i="11"/>
  <c r="I86" i="10"/>
  <c r="D83" i="11"/>
  <c r="A83" i="10"/>
  <c r="B83" i="10" s="1"/>
  <c r="D79" i="11"/>
  <c r="A79" i="10"/>
  <c r="B79" i="10" s="1"/>
  <c r="D73" i="11"/>
  <c r="A73" i="10"/>
  <c r="B73" i="10" s="1"/>
  <c r="F2" i="11"/>
  <c r="I2" i="10"/>
  <c r="E2" i="11"/>
  <c r="F109" i="11"/>
  <c r="I109" i="10"/>
  <c r="D107" i="11"/>
  <c r="A107" i="10"/>
  <c r="B107" i="10" s="1"/>
  <c r="F105" i="11"/>
  <c r="I105" i="10"/>
  <c r="D101" i="11"/>
  <c r="A101" i="10"/>
  <c r="B101" i="10" s="1"/>
  <c r="E100" i="11"/>
  <c r="F99" i="11"/>
  <c r="I99" i="10"/>
  <c r="D97" i="11"/>
  <c r="A97" i="10"/>
  <c r="B97" i="10" s="1"/>
  <c r="E96" i="11"/>
  <c r="F95" i="11"/>
  <c r="I95" i="10"/>
  <c r="D93" i="11"/>
  <c r="A93" i="10"/>
  <c r="B93" i="10" s="1"/>
  <c r="E92" i="11"/>
  <c r="F91" i="11"/>
  <c r="I91" i="10"/>
  <c r="I90" i="10"/>
  <c r="D88" i="11"/>
  <c r="A88" i="10"/>
  <c r="B88" i="10" s="1"/>
  <c r="E87" i="11"/>
  <c r="E86" i="11"/>
  <c r="E85" i="11"/>
  <c r="F84" i="11"/>
  <c r="I84" i="10"/>
  <c r="F81" i="11"/>
  <c r="I81" i="10"/>
  <c r="F80" i="11"/>
  <c r="I80" i="10"/>
  <c r="F78" i="11"/>
  <c r="I78" i="10"/>
  <c r="F75" i="11"/>
  <c r="I75" i="10"/>
  <c r="D71" i="11"/>
  <c r="A71" i="10"/>
  <c r="B71" i="10" s="1"/>
  <c r="D70" i="11"/>
  <c r="A70" i="10"/>
  <c r="B70" i="10" s="1"/>
  <c r="E68" i="11"/>
  <c r="F67" i="11"/>
  <c r="I67" i="10"/>
  <c r="D65" i="11"/>
  <c r="A65" i="10"/>
  <c r="B65" i="10" s="1"/>
  <c r="E64" i="11"/>
  <c r="F63" i="11"/>
  <c r="I63" i="10"/>
  <c r="F62" i="11"/>
  <c r="I62" i="10"/>
  <c r="D60" i="11"/>
  <c r="A60" i="10"/>
  <c r="B60" i="10" s="1"/>
  <c r="E59" i="11"/>
  <c r="F58" i="11"/>
  <c r="I58" i="10"/>
  <c r="E56" i="11"/>
  <c r="E55" i="11"/>
  <c r="F54" i="11"/>
  <c r="I54" i="10"/>
  <c r="D49" i="11"/>
  <c r="A49" i="10"/>
  <c r="B49" i="10" s="1"/>
  <c r="E48" i="11"/>
  <c r="F47" i="11"/>
  <c r="I47" i="10"/>
  <c r="D44" i="11"/>
  <c r="A44" i="10"/>
  <c r="B44" i="10" s="1"/>
  <c r="E43" i="11"/>
  <c r="E42" i="11"/>
  <c r="E40" i="11"/>
  <c r="D39" i="11"/>
  <c r="A39" i="10"/>
  <c r="B39" i="10" s="1"/>
  <c r="D38" i="11"/>
  <c r="A38" i="10"/>
  <c r="B38" i="10" s="1"/>
  <c r="D37" i="11"/>
  <c r="A37" i="10"/>
  <c r="B37" i="10" s="1"/>
  <c r="E36" i="11"/>
  <c r="F35" i="11"/>
  <c r="I35" i="10"/>
  <c r="F34" i="11"/>
  <c r="I34" i="10"/>
  <c r="E33" i="11"/>
  <c r="F32" i="11"/>
  <c r="I32" i="10"/>
  <c r="F31" i="11"/>
  <c r="I31" i="10"/>
  <c r="D29" i="11"/>
  <c r="A29" i="10"/>
  <c r="B29" i="10" s="1"/>
  <c r="E28" i="11"/>
  <c r="F27" i="11"/>
  <c r="I27" i="10"/>
  <c r="I26" i="10"/>
  <c r="F23" i="11"/>
  <c r="I23" i="10"/>
  <c r="D20" i="11"/>
  <c r="A20" i="10"/>
  <c r="B20" i="10" s="1"/>
  <c r="E19" i="11"/>
  <c r="F18" i="11"/>
  <c r="I18" i="10"/>
  <c r="D9" i="11"/>
  <c r="E7" i="11"/>
  <c r="F6" i="11"/>
  <c r="E4" i="11"/>
  <c r="E3" i="11"/>
  <c r="P112" i="3"/>
  <c r="L112" i="10"/>
  <c r="G112" i="10"/>
  <c r="G123" i="10"/>
  <c r="L123" i="10"/>
  <c r="L127" i="10"/>
  <c r="G127" i="10"/>
  <c r="F107" i="11"/>
  <c r="I107" i="10"/>
  <c r="E104" i="11"/>
  <c r="F101" i="11"/>
  <c r="I101" i="10"/>
  <c r="D99" i="11"/>
  <c r="A99" i="10"/>
  <c r="B99" i="10" s="1"/>
  <c r="F93" i="11"/>
  <c r="I93" i="10"/>
  <c r="D91" i="11"/>
  <c r="A91" i="10"/>
  <c r="B91" i="10" s="1"/>
  <c r="E89" i="11"/>
  <c r="E79" i="11"/>
  <c r="E77" i="11"/>
  <c r="D74" i="11"/>
  <c r="A74" i="10"/>
  <c r="B74" i="10" s="1"/>
  <c r="E72" i="11"/>
  <c r="E66" i="11"/>
  <c r="E61" i="11"/>
  <c r="D58" i="11"/>
  <c r="A58" i="10"/>
  <c r="B58" i="10" s="1"/>
  <c r="D54" i="11"/>
  <c r="A54" i="10"/>
  <c r="B54" i="10" s="1"/>
  <c r="E51" i="11"/>
  <c r="F49" i="11"/>
  <c r="I49" i="10"/>
  <c r="F38" i="11"/>
  <c r="I38" i="10"/>
  <c r="D34" i="11"/>
  <c r="A34" i="10"/>
  <c r="B34" i="10" s="1"/>
  <c r="D31" i="11"/>
  <c r="A31" i="10"/>
  <c r="B31" i="10" s="1"/>
  <c r="D27" i="11"/>
  <c r="A27" i="10"/>
  <c r="B27" i="10" s="1"/>
  <c r="E25" i="11"/>
  <c r="D23" i="11"/>
  <c r="A23" i="10"/>
  <c r="B23" i="10" s="1"/>
  <c r="E21" i="11"/>
  <c r="D18" i="11"/>
  <c r="A18" i="10"/>
  <c r="B18" i="10" s="1"/>
  <c r="E16" i="11"/>
  <c r="E14" i="11"/>
  <c r="P110" i="3"/>
  <c r="L110" i="10"/>
  <c r="G110" i="10"/>
  <c r="L126" i="10"/>
  <c r="G126" i="10"/>
  <c r="L119" i="10"/>
  <c r="G119" i="10"/>
  <c r="D104" i="11"/>
  <c r="A104" i="10"/>
  <c r="B104" i="10" s="1"/>
  <c r="F100" i="11"/>
  <c r="I100" i="10"/>
  <c r="E97" i="11"/>
  <c r="D94" i="11"/>
  <c r="A94" i="10"/>
  <c r="B94" i="10" s="1"/>
  <c r="D89" i="11"/>
  <c r="A89" i="10"/>
  <c r="B89" i="10" s="1"/>
  <c r="F87" i="11"/>
  <c r="I87" i="10"/>
  <c r="D82" i="11"/>
  <c r="A82" i="10"/>
  <c r="B82" i="10" s="1"/>
  <c r="P71" i="3"/>
  <c r="L71" i="10"/>
  <c r="G71" i="10"/>
  <c r="D108" i="11"/>
  <c r="A108" i="10"/>
  <c r="B108" i="10" s="1"/>
  <c r="F106" i="11"/>
  <c r="I106" i="10"/>
  <c r="E105" i="11"/>
  <c r="F104" i="11"/>
  <c r="I104" i="10"/>
  <c r="F103" i="11"/>
  <c r="I103" i="10"/>
  <c r="F102" i="11"/>
  <c r="I102" i="10"/>
  <c r="D100" i="11"/>
  <c r="A100" i="10"/>
  <c r="B100" i="10" s="1"/>
  <c r="E99" i="11"/>
  <c r="F98" i="11"/>
  <c r="I98" i="10"/>
  <c r="D96" i="11"/>
  <c r="A96" i="10"/>
  <c r="B96" i="10" s="1"/>
  <c r="E95" i="11"/>
  <c r="F94" i="11"/>
  <c r="I94" i="10"/>
  <c r="D92" i="11"/>
  <c r="A92" i="10"/>
  <c r="B92" i="10" s="1"/>
  <c r="E91" i="11"/>
  <c r="E90" i="11"/>
  <c r="F89" i="11"/>
  <c r="I89" i="10"/>
  <c r="D87" i="11"/>
  <c r="A87" i="10"/>
  <c r="B87" i="10" s="1"/>
  <c r="D86" i="11"/>
  <c r="A86" i="10"/>
  <c r="B86" i="10" s="1"/>
  <c r="D85" i="11"/>
  <c r="A85" i="10"/>
  <c r="B85" i="10" s="1"/>
  <c r="E84" i="11"/>
  <c r="F83" i="11"/>
  <c r="I83" i="10"/>
  <c r="F82" i="11"/>
  <c r="I82" i="10"/>
  <c r="E81" i="11"/>
  <c r="E80" i="11"/>
  <c r="F79" i="11"/>
  <c r="I79" i="10"/>
  <c r="E78" i="11"/>
  <c r="F77" i="11"/>
  <c r="I77" i="10"/>
  <c r="F76" i="11"/>
  <c r="I76" i="10"/>
  <c r="E75" i="11"/>
  <c r="F73" i="11"/>
  <c r="I73" i="10"/>
  <c r="F72" i="11"/>
  <c r="I72" i="10"/>
  <c r="D69" i="11"/>
  <c r="A69" i="10"/>
  <c r="B69" i="10" s="1"/>
  <c r="D68" i="11"/>
  <c r="A68" i="10"/>
  <c r="B68" i="10" s="1"/>
  <c r="E67" i="11"/>
  <c r="F66" i="11"/>
  <c r="I66" i="10"/>
  <c r="D64" i="11"/>
  <c r="A64" i="10"/>
  <c r="B64" i="10" s="1"/>
  <c r="E62" i="11"/>
  <c r="F61" i="11"/>
  <c r="I61" i="10"/>
  <c r="D59" i="11"/>
  <c r="A59" i="10"/>
  <c r="B59" i="10" s="1"/>
  <c r="E58" i="11"/>
  <c r="D57" i="11"/>
  <c r="A57" i="10"/>
  <c r="B57" i="10" s="1"/>
  <c r="D56" i="11"/>
  <c r="A56" i="10"/>
  <c r="B56" i="10" s="1"/>
  <c r="D55" i="11"/>
  <c r="A55" i="10"/>
  <c r="B55" i="10" s="1"/>
  <c r="F53" i="11"/>
  <c r="I53" i="10"/>
  <c r="F52" i="11"/>
  <c r="I52" i="10"/>
  <c r="F51" i="11"/>
  <c r="I51" i="10"/>
  <c r="I50" i="10"/>
  <c r="D48" i="11"/>
  <c r="A48" i="10"/>
  <c r="B48" i="10" s="1"/>
  <c r="E47" i="11"/>
  <c r="F46" i="11"/>
  <c r="I46" i="10"/>
  <c r="F45" i="11"/>
  <c r="I45" i="10"/>
  <c r="D43" i="11"/>
  <c r="A43" i="10"/>
  <c r="B43" i="10" s="1"/>
  <c r="D42" i="11"/>
  <c r="A42" i="10"/>
  <c r="B42" i="10" s="1"/>
  <c r="D41" i="11"/>
  <c r="A41" i="10"/>
  <c r="B41" i="10" s="1"/>
  <c r="D40" i="11"/>
  <c r="A40" i="10"/>
  <c r="B40" i="10" s="1"/>
  <c r="D36" i="11"/>
  <c r="A36" i="10"/>
  <c r="B36" i="10" s="1"/>
  <c r="E35" i="11"/>
  <c r="E34" i="11"/>
  <c r="D33" i="11"/>
  <c r="A33" i="10"/>
  <c r="B33" i="10" s="1"/>
  <c r="E31" i="11"/>
  <c r="F30" i="11"/>
  <c r="I30" i="10"/>
  <c r="D28" i="11"/>
  <c r="A28" i="10"/>
  <c r="B28" i="10" s="1"/>
  <c r="E27" i="11"/>
  <c r="F25" i="11"/>
  <c r="I25" i="10"/>
  <c r="F24" i="11"/>
  <c r="I24" i="10"/>
  <c r="F22" i="11"/>
  <c r="I22" i="10"/>
  <c r="F21" i="11"/>
  <c r="I21" i="10"/>
  <c r="D19" i="11"/>
  <c r="A19" i="10"/>
  <c r="B19" i="10" s="1"/>
  <c r="E18" i="11"/>
  <c r="F17" i="11"/>
  <c r="F16" i="11"/>
  <c r="F15" i="11"/>
  <c r="F14" i="11"/>
  <c r="F13" i="11"/>
  <c r="F12" i="11"/>
  <c r="F11" i="11"/>
  <c r="F10" i="11"/>
  <c r="D8" i="11"/>
  <c r="D7" i="11"/>
  <c r="E6" i="11"/>
  <c r="D5" i="11"/>
  <c r="D4" i="11"/>
  <c r="D3" i="11"/>
  <c r="L120" i="10"/>
  <c r="G120" i="10"/>
  <c r="L125" i="10"/>
  <c r="G125" i="10"/>
  <c r="P115" i="3"/>
  <c r="G115" i="10"/>
  <c r="L115" i="10"/>
  <c r="P114" i="3"/>
  <c r="G114" i="10"/>
  <c r="L114" i="10"/>
  <c r="A51" i="3"/>
  <c r="A52" i="3"/>
  <c r="A71" i="3"/>
  <c r="A57" i="3"/>
  <c r="A49" i="3"/>
  <c r="A38" i="3"/>
  <c r="A3" i="3"/>
  <c r="A13" i="3"/>
  <c r="A96" i="3"/>
  <c r="A6" i="3"/>
  <c r="A41" i="3"/>
  <c r="A89" i="3"/>
  <c r="A46" i="3"/>
  <c r="A70" i="3"/>
  <c r="A47" i="3"/>
  <c r="A9" i="3"/>
  <c r="A54" i="3"/>
  <c r="A94" i="3"/>
  <c r="A93" i="3"/>
  <c r="A56" i="3"/>
  <c r="Q92" i="3"/>
  <c r="A60" i="3"/>
  <c r="Q35" i="3"/>
  <c r="A4" i="3"/>
  <c r="Q109" i="3"/>
  <c r="A99" i="3"/>
  <c r="A58" i="3"/>
  <c r="A97" i="3"/>
  <c r="A18" i="3"/>
  <c r="A84" i="3"/>
  <c r="A95" i="3"/>
  <c r="A64" i="3"/>
  <c r="A44" i="3"/>
  <c r="A90" i="3"/>
  <c r="A59" i="3"/>
  <c r="A92" i="3"/>
  <c r="A22" i="3"/>
  <c r="A109" i="3"/>
  <c r="Q107" i="3"/>
  <c r="Q42" i="3"/>
  <c r="Q9" i="3"/>
  <c r="A108" i="3"/>
  <c r="Q106" i="3"/>
  <c r="Q98" i="3"/>
  <c r="A50" i="3"/>
  <c r="A107" i="3"/>
  <c r="A91" i="3"/>
  <c r="Q108" i="3"/>
  <c r="A106" i="3"/>
  <c r="Q36" i="3"/>
  <c r="H98" i="3"/>
  <c r="A98" i="3"/>
  <c r="D2" i="3"/>
  <c r="C2" i="3"/>
  <c r="E2" i="3" s="1"/>
  <c r="Q8" i="3"/>
  <c r="A101" i="3"/>
  <c r="C31" i="3"/>
  <c r="E31" i="3" s="1"/>
  <c r="B78" i="3"/>
  <c r="Q7" i="3"/>
  <c r="Q5" i="3"/>
  <c r="D65" i="3"/>
  <c r="Q81" i="3"/>
  <c r="D29" i="3"/>
  <c r="H70" i="3"/>
  <c r="D83" i="3"/>
  <c r="D72" i="3"/>
  <c r="D73" i="3"/>
  <c r="C26" i="3"/>
  <c r="E26" i="3" s="1"/>
  <c r="Q2" i="3"/>
  <c r="H99" i="3"/>
  <c r="H83" i="3"/>
  <c r="H96" i="3"/>
  <c r="D102" i="3"/>
  <c r="B97" i="3"/>
  <c r="H97" i="3"/>
  <c r="C75" i="3"/>
  <c r="E75" i="3" s="1"/>
  <c r="C71" i="3"/>
  <c r="E71" i="3" s="1"/>
  <c r="B71" i="3"/>
  <c r="C63" i="3"/>
  <c r="E63" i="3" s="1"/>
  <c r="H63" i="3"/>
  <c r="D63" i="3"/>
  <c r="C60" i="3"/>
  <c r="E60" i="3" s="1"/>
  <c r="C58" i="3"/>
  <c r="E58" i="3" s="1"/>
  <c r="B58" i="3"/>
  <c r="B57" i="3"/>
  <c r="C57" i="3"/>
  <c r="E57" i="3" s="1"/>
  <c r="D57" i="3"/>
  <c r="H56" i="3"/>
  <c r="D51" i="3"/>
  <c r="H51" i="3"/>
  <c r="B50" i="3"/>
  <c r="H15" i="3"/>
  <c r="C15" i="3"/>
  <c r="E15" i="3" s="1"/>
  <c r="D15" i="3"/>
  <c r="D17" i="3"/>
  <c r="B94" i="3"/>
  <c r="Q74" i="3"/>
  <c r="Q66" i="3"/>
  <c r="D103" i="3"/>
  <c r="D82" i="3"/>
  <c r="B82" i="3"/>
  <c r="C82" i="3"/>
  <c r="E82" i="3" s="1"/>
  <c r="H81" i="3"/>
  <c r="C81" i="3"/>
  <c r="E81" i="3" s="1"/>
  <c r="B81" i="3"/>
  <c r="H80" i="3"/>
  <c r="H79" i="3"/>
  <c r="C79" i="3"/>
  <c r="E79" i="3" s="1"/>
  <c r="D79" i="3"/>
  <c r="H76" i="3"/>
  <c r="B76" i="3"/>
  <c r="D76" i="3"/>
  <c r="C72" i="3"/>
  <c r="E72" i="3" s="1"/>
  <c r="B72" i="3"/>
  <c r="H72" i="3"/>
  <c r="B69" i="3"/>
  <c r="C69" i="3"/>
  <c r="E69" i="3" s="1"/>
  <c r="D69" i="3"/>
  <c r="C68" i="3"/>
  <c r="E68" i="3" s="1"/>
  <c r="H68" i="3"/>
  <c r="C67" i="3"/>
  <c r="E67" i="3" s="1"/>
  <c r="H67" i="3"/>
  <c r="C64" i="3"/>
  <c r="E64" i="3" s="1"/>
  <c r="H64" i="3"/>
  <c r="C61" i="3"/>
  <c r="E61" i="3" s="1"/>
  <c r="H61" i="3"/>
  <c r="H59" i="3"/>
  <c r="D55" i="3"/>
  <c r="B55" i="3"/>
  <c r="D52" i="3"/>
  <c r="C52" i="3"/>
  <c r="E52" i="3" s="1"/>
  <c r="B52" i="3"/>
  <c r="C33" i="3"/>
  <c r="E33" i="3" s="1"/>
  <c r="H33" i="3"/>
  <c r="B33" i="3"/>
  <c r="C32" i="3"/>
  <c r="E32" i="3" s="1"/>
  <c r="B31" i="3"/>
  <c r="B30" i="3"/>
  <c r="D30" i="3"/>
  <c r="C29" i="3"/>
  <c r="E29" i="3" s="1"/>
  <c r="H29" i="3"/>
  <c r="B28" i="3"/>
  <c r="D28" i="3"/>
  <c r="H28" i="3"/>
  <c r="H14" i="3"/>
  <c r="C14" i="3"/>
  <c r="E14" i="3" s="1"/>
  <c r="D68" i="3"/>
  <c r="C80" i="3"/>
  <c r="E80" i="3" s="1"/>
  <c r="B63" i="3"/>
  <c r="D81" i="3"/>
  <c r="H55" i="3"/>
  <c r="C103" i="3"/>
  <c r="E103" i="3" s="1"/>
  <c r="C30" i="3"/>
  <c r="E30" i="3" s="1"/>
  <c r="Q80" i="3"/>
  <c r="Q53" i="3"/>
  <c r="Q72" i="3"/>
  <c r="B21" i="3"/>
  <c r="Q70" i="3"/>
  <c r="B75" i="3"/>
  <c r="B80" i="3"/>
  <c r="H52" i="3"/>
  <c r="C76" i="3"/>
  <c r="E76" i="3" s="1"/>
  <c r="H71" i="3"/>
  <c r="B79" i="3"/>
  <c r="B68" i="3"/>
  <c r="B51" i="3"/>
  <c r="H58" i="3"/>
  <c r="H69" i="3"/>
  <c r="E2" i="1"/>
  <c r="D58" i="3"/>
  <c r="B14" i="3"/>
  <c r="C50" i="3"/>
  <c r="E50" i="3" s="1"/>
  <c r="C97" i="3"/>
  <c r="E97" i="3" s="1"/>
  <c r="H20" i="3"/>
  <c r="H103" i="3"/>
  <c r="D94" i="3"/>
  <c r="B105" i="3"/>
  <c r="H105" i="3"/>
  <c r="D105" i="3"/>
  <c r="C104" i="3"/>
  <c r="E104" i="3" s="1"/>
  <c r="B100" i="3"/>
  <c r="B99" i="3"/>
  <c r="D95" i="3"/>
  <c r="H95" i="3"/>
  <c r="B83" i="3"/>
  <c r="C78" i="3"/>
  <c r="E78" i="3" s="1"/>
  <c r="B77" i="3"/>
  <c r="H77" i="3"/>
  <c r="D74" i="3"/>
  <c r="B73" i="3"/>
  <c r="D70" i="3"/>
  <c r="C70" i="3"/>
  <c r="E70" i="3" s="1"/>
  <c r="B66" i="3"/>
  <c r="C66" i="3"/>
  <c r="E66" i="3" s="1"/>
  <c r="H66" i="3"/>
  <c r="D66" i="3"/>
  <c r="H65" i="3"/>
  <c r="D62" i="3"/>
  <c r="C53" i="3"/>
  <c r="E53" i="3" s="1"/>
  <c r="D53" i="3"/>
  <c r="H53" i="3"/>
  <c r="B53" i="3"/>
  <c r="D46" i="3"/>
  <c r="H45" i="3"/>
  <c r="C27" i="3"/>
  <c r="E27" i="3" s="1"/>
  <c r="D27" i="3"/>
  <c r="H27" i="3"/>
  <c r="B26" i="3"/>
  <c r="D26" i="3"/>
  <c r="B25" i="3"/>
  <c r="H25" i="3"/>
  <c r="D24" i="3"/>
  <c r="D22" i="3"/>
  <c r="H22" i="3"/>
  <c r="H18" i="3"/>
  <c r="B18" i="3"/>
  <c r="B17" i="3"/>
  <c r="H17" i="3"/>
  <c r="B16" i="3"/>
  <c r="C16" i="3"/>
  <c r="E16" i="3" s="1"/>
  <c r="B13" i="3"/>
  <c r="C99" i="3"/>
  <c r="E99" i="3" s="1"/>
  <c r="B60" i="3"/>
  <c r="C59" i="3"/>
  <c r="E59" i="3" s="1"/>
  <c r="H82" i="3"/>
  <c r="D61" i="3"/>
  <c r="D71" i="3"/>
  <c r="D75" i="3"/>
  <c r="H78" i="3"/>
  <c r="B64" i="3"/>
  <c r="C24" i="3"/>
  <c r="E24" i="3" s="1"/>
  <c r="H101" i="3"/>
  <c r="Q105" i="3"/>
  <c r="Q96" i="3"/>
  <c r="H62" i="3"/>
  <c r="Q61" i="3"/>
  <c r="C62" i="3"/>
  <c r="E62" i="3" s="1"/>
  <c r="Q94" i="3"/>
  <c r="B46" i="3"/>
  <c r="B59" i="3"/>
  <c r="D67" i="3"/>
  <c r="H57" i="3"/>
  <c r="C55" i="3"/>
  <c r="E55" i="3" s="1"/>
  <c r="C65" i="3"/>
  <c r="E65" i="3" s="1"/>
  <c r="B70" i="3"/>
  <c r="C77" i="3"/>
  <c r="E77" i="3" s="1"/>
  <c r="B56" i="3"/>
  <c r="H74" i="3"/>
  <c r="D80" i="3"/>
  <c r="C23" i="3"/>
  <c r="E23" i="3" s="1"/>
  <c r="D56" i="3"/>
  <c r="D25" i="3"/>
  <c r="B15" i="3"/>
  <c r="B27" i="3"/>
  <c r="C51" i="3"/>
  <c r="E51" i="3" s="1"/>
  <c r="H73" i="3"/>
  <c r="Q4" i="3"/>
  <c r="D14" i="3"/>
  <c r="D31" i="3"/>
  <c r="B103" i="3"/>
  <c r="Q16" i="3"/>
  <c r="D60" i="3"/>
  <c r="C100" i="3"/>
  <c r="E100" i="3" s="1"/>
  <c r="Q78" i="3"/>
  <c r="B43" i="3"/>
  <c r="D43" i="3"/>
  <c r="C41" i="3"/>
  <c r="E41" i="3" s="1"/>
  <c r="D40" i="3"/>
  <c r="C40" i="3"/>
  <c r="E40" i="3" s="1"/>
  <c r="D39" i="3"/>
  <c r="B39" i="3"/>
  <c r="C39" i="3"/>
  <c r="E39" i="3" s="1"/>
  <c r="H38" i="3"/>
  <c r="B38" i="3"/>
  <c r="D38" i="3"/>
  <c r="C38" i="3"/>
  <c r="E38" i="3" s="1"/>
  <c r="C37" i="3"/>
  <c r="E37" i="3" s="1"/>
  <c r="D37" i="3"/>
  <c r="B37" i="3"/>
  <c r="H37" i="3"/>
  <c r="D35" i="3"/>
  <c r="B34" i="3"/>
  <c r="C6" i="3"/>
  <c r="E6" i="3" s="1"/>
  <c r="H6" i="3"/>
  <c r="D4" i="3"/>
  <c r="B4" i="3"/>
  <c r="D36" i="3"/>
  <c r="C36" i="3"/>
  <c r="E36" i="3" s="1"/>
  <c r="C9" i="3"/>
  <c r="E9" i="3" s="1"/>
  <c r="H9" i="3"/>
  <c r="D9" i="3"/>
  <c r="B9" i="3"/>
  <c r="H5" i="3"/>
  <c r="D5" i="3"/>
  <c r="B3" i="3"/>
  <c r="D3" i="3"/>
  <c r="B88" i="3"/>
  <c r="Q95" i="3"/>
  <c r="Q69" i="3"/>
  <c r="Q68" i="3"/>
  <c r="Q67" i="3"/>
  <c r="Q65" i="3"/>
  <c r="Q63" i="3"/>
  <c r="Q62" i="3"/>
  <c r="Q57" i="3"/>
  <c r="Q55" i="3"/>
  <c r="Q54" i="3"/>
  <c r="Q49" i="3"/>
  <c r="Q48" i="3"/>
  <c r="Q45" i="3"/>
  <c r="H40" i="3"/>
  <c r="Q99" i="3"/>
  <c r="H41" i="3"/>
  <c r="B89" i="3"/>
  <c r="B93" i="3"/>
  <c r="H93" i="3"/>
  <c r="B92" i="3"/>
  <c r="D92" i="3"/>
  <c r="H92" i="3"/>
  <c r="D88" i="3"/>
  <c r="H88" i="3"/>
  <c r="B87" i="3"/>
  <c r="D87" i="3"/>
  <c r="C87" i="3"/>
  <c r="E87" i="3" s="1"/>
  <c r="H87" i="3"/>
  <c r="B86" i="3"/>
  <c r="H86" i="3"/>
  <c r="C86" i="3"/>
  <c r="E86" i="3" s="1"/>
  <c r="D86" i="3"/>
  <c r="D85" i="3"/>
  <c r="C85" i="3"/>
  <c r="E85" i="3" s="1"/>
  <c r="B85" i="3"/>
  <c r="D84" i="3"/>
  <c r="H84" i="3"/>
  <c r="B44" i="3"/>
  <c r="C44" i="3"/>
  <c r="E44" i="3" s="1"/>
  <c r="D44" i="3"/>
  <c r="H42" i="3"/>
  <c r="D42" i="3"/>
  <c r="D13" i="3"/>
  <c r="C13" i="3"/>
  <c r="E13" i="3" s="1"/>
  <c r="H13" i="3"/>
  <c r="B12" i="3"/>
  <c r="D12" i="3"/>
  <c r="C12" i="3"/>
  <c r="E12" i="3" s="1"/>
  <c r="H11" i="3"/>
  <c r="B11" i="3"/>
  <c r="C11" i="3"/>
  <c r="E11" i="3" s="1"/>
  <c r="D11" i="3"/>
  <c r="D10" i="3"/>
  <c r="C10" i="3"/>
  <c r="E10" i="3" s="1"/>
  <c r="B10" i="3"/>
  <c r="H8" i="3"/>
  <c r="C8" i="3"/>
  <c r="E8" i="3" s="1"/>
  <c r="B8" i="3"/>
  <c r="H7" i="3"/>
  <c r="D7" i="3"/>
  <c r="B7" i="3"/>
  <c r="Q47" i="3"/>
  <c r="D8" i="3"/>
  <c r="H12" i="3"/>
  <c r="A83" i="3"/>
  <c r="Q83" i="3"/>
  <c r="Q82" i="3"/>
  <c r="Q79" i="3"/>
  <c r="Q77" i="3"/>
  <c r="Q76" i="3"/>
  <c r="Q75" i="3"/>
  <c r="Q73" i="3"/>
  <c r="A33" i="3"/>
  <c r="Q32" i="3"/>
  <c r="A25" i="3"/>
  <c r="A24" i="3"/>
  <c r="Q24" i="3"/>
  <c r="Q22" i="3"/>
  <c r="A21" i="3"/>
  <c r="A20" i="3"/>
  <c r="A17" i="3"/>
  <c r="H102" i="3"/>
  <c r="D100" i="3"/>
  <c r="D101" i="3"/>
  <c r="B101" i="3"/>
  <c r="C102" i="3"/>
  <c r="E102" i="3" s="1"/>
  <c r="D97" i="3"/>
  <c r="A63" i="3"/>
  <c r="A62" i="3"/>
  <c r="C17" i="3"/>
  <c r="E17" i="3" s="1"/>
  <c r="C101" i="3"/>
  <c r="E101" i="3" s="1"/>
  <c r="Q30" i="3"/>
  <c r="Q85" i="3"/>
  <c r="A82" i="3"/>
  <c r="A74" i="3"/>
  <c r="C84" i="3"/>
  <c r="E84" i="3" s="1"/>
  <c r="A69" i="3"/>
  <c r="A2" i="3"/>
  <c r="Q40" i="3"/>
  <c r="Q23" i="3"/>
  <c r="Q20" i="3"/>
  <c r="Q19" i="3"/>
  <c r="Q18" i="3"/>
  <c r="A15" i="3"/>
  <c r="Q15" i="3"/>
  <c r="A14" i="3"/>
  <c r="Q6" i="3"/>
  <c r="Q90" i="3"/>
  <c r="A32" i="3"/>
  <c r="A31" i="3"/>
  <c r="Q12" i="3"/>
  <c r="Q97" i="3"/>
  <c r="Q28" i="3"/>
  <c r="Q101" i="3"/>
  <c r="H104" i="3"/>
  <c r="Q103" i="3"/>
  <c r="B104" i="3"/>
  <c r="A102" i="3"/>
  <c r="D104" i="3"/>
  <c r="A103" i="3"/>
  <c r="D98" i="3"/>
  <c r="Q88" i="3"/>
  <c r="H89" i="3"/>
  <c r="C95" i="3"/>
  <c r="E95" i="3" s="1"/>
  <c r="C98" i="3"/>
  <c r="E98" i="3" s="1"/>
  <c r="D96" i="3"/>
  <c r="B96" i="3"/>
  <c r="C90" i="3"/>
  <c r="E90" i="3" s="1"/>
  <c r="H90" i="3"/>
  <c r="B90" i="3"/>
  <c r="B95" i="3"/>
  <c r="D90" i="3"/>
  <c r="C96" i="3"/>
  <c r="E96" i="3" s="1"/>
  <c r="A78" i="3"/>
  <c r="A86" i="3"/>
  <c r="Q84" i="3"/>
  <c r="A77" i="3"/>
  <c r="A80" i="3"/>
  <c r="A79" i="3"/>
  <c r="Q87" i="3"/>
  <c r="A87" i="3"/>
  <c r="A85" i="3"/>
  <c r="Q86" i="3"/>
  <c r="A66" i="3"/>
  <c r="A67" i="3"/>
  <c r="A73" i="3"/>
  <c r="Q71" i="3"/>
  <c r="Q64" i="3"/>
  <c r="B54" i="3"/>
  <c r="Q58" i="3"/>
  <c r="D50" i="3"/>
  <c r="A61" i="3"/>
  <c r="D54" i="3"/>
  <c r="H54" i="3"/>
  <c r="Q51" i="3"/>
  <c r="Q60" i="3"/>
  <c r="H50" i="3"/>
  <c r="Q52" i="3"/>
  <c r="Q59" i="3"/>
  <c r="Q50" i="3"/>
  <c r="B35" i="3"/>
  <c r="D41" i="3"/>
  <c r="H35" i="3"/>
  <c r="B41" i="3"/>
  <c r="H39" i="3"/>
  <c r="H43" i="3"/>
  <c r="D49" i="3"/>
  <c r="Q38" i="3"/>
  <c r="Q46" i="3"/>
  <c r="H34" i="3"/>
  <c r="D34" i="3"/>
  <c r="B48" i="3"/>
  <c r="C43" i="3"/>
  <c r="E43" i="3" s="1"/>
  <c r="C34" i="3"/>
  <c r="E34" i="3" s="1"/>
  <c r="H49" i="3"/>
  <c r="A35" i="3"/>
  <c r="C46" i="3"/>
  <c r="E46" i="3" s="1"/>
  <c r="C47" i="3"/>
  <c r="E47" i="3" s="1"/>
  <c r="A39" i="3"/>
  <c r="A34" i="3"/>
  <c r="C49" i="3"/>
  <c r="E49" i="3" s="1"/>
  <c r="Q44" i="3"/>
  <c r="A40" i="3"/>
  <c r="Q41" i="3"/>
  <c r="A42" i="3"/>
  <c r="Q33" i="3"/>
  <c r="D45" i="3"/>
  <c r="H46" i="3"/>
  <c r="B40" i="3"/>
  <c r="A30" i="3"/>
  <c r="B45" i="3"/>
  <c r="B49" i="3"/>
  <c r="A43" i="3"/>
  <c r="C35" i="3"/>
  <c r="E35" i="3" s="1"/>
  <c r="Q31" i="3"/>
  <c r="H36" i="3"/>
  <c r="A48" i="3"/>
  <c r="C18" i="3"/>
  <c r="E18" i="3" s="1"/>
  <c r="D19" i="3"/>
  <c r="H24" i="3"/>
  <c r="A28" i="3"/>
  <c r="A27" i="3"/>
  <c r="B19" i="3"/>
  <c r="Q14" i="3"/>
  <c r="B24" i="3"/>
  <c r="Q25" i="3"/>
  <c r="A16" i="3"/>
  <c r="D20" i="3"/>
  <c r="H16" i="3"/>
  <c r="H21" i="3"/>
  <c r="H19" i="3"/>
  <c r="A26" i="3"/>
  <c r="A23" i="3"/>
  <c r="Q21" i="3"/>
  <c r="D23" i="3"/>
  <c r="C21" i="3"/>
  <c r="E21" i="3" s="1"/>
  <c r="B23" i="3"/>
  <c r="C25" i="3"/>
  <c r="E25" i="3" s="1"/>
  <c r="H23" i="3"/>
  <c r="D16" i="3"/>
  <c r="B20" i="3"/>
  <c r="B22" i="3"/>
  <c r="A29" i="3"/>
  <c r="Q13" i="3"/>
  <c r="C3" i="3"/>
  <c r="E3" i="3" s="1"/>
  <c r="C5" i="3"/>
  <c r="E5" i="3" s="1"/>
  <c r="D6" i="3"/>
  <c r="H4" i="3"/>
  <c r="H3" i="3"/>
  <c r="A12" i="3"/>
  <c r="C4" i="3"/>
  <c r="E4" i="3" s="1"/>
  <c r="B5" i="3"/>
  <c r="B6" i="3"/>
  <c r="A11" i="3"/>
  <c r="A8" i="3"/>
  <c r="A100" i="3"/>
  <c r="Q26" i="3"/>
  <c r="A104" i="3"/>
  <c r="Q10" i="3"/>
  <c r="Q27" i="3"/>
  <c r="A76" i="3"/>
  <c r="Q56" i="3"/>
  <c r="A55" i="3"/>
  <c r="B42" i="3"/>
  <c r="C42" i="3"/>
  <c r="E42" i="3" s="1"/>
  <c r="A19" i="3"/>
  <c r="H47" i="3"/>
  <c r="Q89" i="3"/>
  <c r="Q11" i="3"/>
  <c r="Q37" i="3"/>
  <c r="A10" i="3"/>
  <c r="H94" i="3"/>
  <c r="Q34" i="3"/>
  <c r="D33" i="3"/>
  <c r="D32" i="3"/>
  <c r="B32" i="3"/>
  <c r="Q17" i="3"/>
  <c r="A7" i="3"/>
  <c r="Q91" i="3"/>
  <c r="D47" i="3"/>
  <c r="A36" i="3"/>
  <c r="Q102" i="3"/>
  <c r="H91" i="3"/>
  <c r="C91" i="3"/>
  <c r="E91" i="3" s="1"/>
  <c r="B91" i="3"/>
  <c r="C74" i="3"/>
  <c r="E74" i="3" s="1"/>
  <c r="A105" i="3"/>
  <c r="Q104" i="3"/>
  <c r="Q100" i="3"/>
  <c r="A88" i="3"/>
  <c r="A75" i="3"/>
  <c r="Q39" i="3"/>
  <c r="A81" i="3"/>
  <c r="A37" i="3"/>
  <c r="Q3" i="3"/>
  <c r="A72" i="3"/>
  <c r="Q43" i="3"/>
  <c r="Q93" i="3"/>
  <c r="C93" i="3"/>
  <c r="E93" i="3" s="1"/>
  <c r="C89" i="3"/>
  <c r="E89" i="3" s="1"/>
  <c r="A68" i="3"/>
  <c r="A65" i="3"/>
  <c r="A5" i="3"/>
  <c r="A53" i="3"/>
  <c r="C48" i="3"/>
  <c r="E48" i="3" s="1"/>
  <c r="D48" i="3"/>
  <c r="A45" i="3"/>
  <c r="Q29" i="3"/>
  <c r="D91" i="3"/>
  <c r="P27" i="3" l="1"/>
  <c r="G27" i="10"/>
  <c r="L27" i="10"/>
  <c r="P38" i="3"/>
  <c r="L38" i="10"/>
  <c r="G38" i="10"/>
  <c r="P30" i="3"/>
  <c r="L30" i="10"/>
  <c r="G30" i="10"/>
  <c r="P73" i="3"/>
  <c r="G73" i="10"/>
  <c r="L73" i="10"/>
  <c r="P64" i="3"/>
  <c r="L64" i="10"/>
  <c r="G64" i="10"/>
  <c r="P90" i="3"/>
  <c r="G90" i="10"/>
  <c r="L90" i="10"/>
  <c r="P85" i="3"/>
  <c r="L85" i="10"/>
  <c r="G85" i="10"/>
  <c r="P91" i="3"/>
  <c r="G91" i="10"/>
  <c r="L91" i="10"/>
  <c r="P13" i="3"/>
  <c r="P106" i="3"/>
  <c r="G106" i="10"/>
  <c r="L106" i="10"/>
  <c r="P104" i="3"/>
  <c r="L104" i="10"/>
  <c r="G104" i="10"/>
  <c r="P19" i="3"/>
  <c r="G19" i="10"/>
  <c r="L19" i="10"/>
  <c r="P40" i="3"/>
  <c r="L40" i="10"/>
  <c r="G40" i="10"/>
  <c r="P61" i="3"/>
  <c r="L61" i="10"/>
  <c r="G61" i="10"/>
  <c r="P82" i="3"/>
  <c r="G82" i="10"/>
  <c r="L82" i="10"/>
  <c r="P97" i="3"/>
  <c r="G97" i="10"/>
  <c r="L97" i="10"/>
  <c r="P8" i="3"/>
  <c r="P79" i="3"/>
  <c r="L79" i="10"/>
  <c r="G79" i="10"/>
  <c r="P20" i="3"/>
  <c r="G20" i="10"/>
  <c r="L20" i="10"/>
  <c r="P28" i="3"/>
  <c r="G28" i="10"/>
  <c r="L28" i="10"/>
  <c r="P5" i="3"/>
  <c r="P57" i="3"/>
  <c r="G57" i="10"/>
  <c r="L57" i="10"/>
  <c r="P18" i="3"/>
  <c r="L18" i="10"/>
  <c r="G18" i="10"/>
  <c r="P39" i="3"/>
  <c r="L39" i="10"/>
  <c r="G39" i="10"/>
  <c r="P46" i="3"/>
  <c r="L46" i="10"/>
  <c r="G46" i="10"/>
  <c r="P62" i="3"/>
  <c r="L62" i="10"/>
  <c r="G62" i="10"/>
  <c r="P60" i="3"/>
  <c r="G60" i="10"/>
  <c r="L60" i="10"/>
  <c r="P54" i="3"/>
  <c r="L54" i="10"/>
  <c r="G54" i="10"/>
  <c r="P51" i="3"/>
  <c r="G51" i="10"/>
  <c r="L51" i="10"/>
  <c r="P32" i="3"/>
  <c r="L32" i="10"/>
  <c r="G32" i="10"/>
  <c r="P70" i="3"/>
  <c r="L70" i="10"/>
  <c r="G70" i="10"/>
  <c r="P26" i="3"/>
  <c r="G26" i="10"/>
  <c r="L26" i="10"/>
  <c r="P76" i="3"/>
  <c r="G76" i="10"/>
  <c r="L76" i="10"/>
  <c r="P59" i="3"/>
  <c r="G59" i="10"/>
  <c r="L59" i="10"/>
  <c r="P66" i="3"/>
  <c r="G66" i="10"/>
  <c r="L66" i="10"/>
  <c r="P7" i="3"/>
  <c r="P17" i="3"/>
  <c r="P86" i="3"/>
  <c r="L86" i="10"/>
  <c r="G86" i="10"/>
  <c r="P108" i="3"/>
  <c r="G108" i="10"/>
  <c r="L108" i="10"/>
  <c r="P103" i="3"/>
  <c r="L103" i="10"/>
  <c r="G103" i="10"/>
  <c r="P99" i="3"/>
  <c r="G99" i="10"/>
  <c r="L99" i="10"/>
  <c r="P47" i="3"/>
  <c r="L47" i="10"/>
  <c r="G47" i="10"/>
  <c r="P93" i="3"/>
  <c r="L93" i="10"/>
  <c r="G93" i="10"/>
  <c r="P31" i="3"/>
  <c r="L31" i="10"/>
  <c r="G31" i="10"/>
  <c r="P29" i="3"/>
  <c r="L29" i="10"/>
  <c r="G29" i="10"/>
  <c r="P100" i="3"/>
  <c r="G100" i="10"/>
  <c r="L100" i="10"/>
  <c r="P23" i="3"/>
  <c r="L23" i="10"/>
  <c r="G23" i="10"/>
  <c r="P11" i="3"/>
  <c r="P37" i="3"/>
  <c r="L37" i="10"/>
  <c r="G37" i="10"/>
  <c r="P41" i="3"/>
  <c r="G41" i="10"/>
  <c r="L41" i="10"/>
  <c r="P42" i="3"/>
  <c r="G42" i="10"/>
  <c r="L42" i="10"/>
  <c r="P36" i="3"/>
  <c r="G36" i="10"/>
  <c r="L36" i="10"/>
  <c r="P53" i="3"/>
  <c r="L53" i="10"/>
  <c r="G53" i="10"/>
  <c r="P21" i="3"/>
  <c r="L21" i="10"/>
  <c r="G21" i="10"/>
  <c r="P33" i="3"/>
  <c r="G33" i="10"/>
  <c r="L33" i="10"/>
  <c r="P75" i="3"/>
  <c r="G75" i="10"/>
  <c r="L75" i="10"/>
  <c r="P77" i="3"/>
  <c r="L77" i="10"/>
  <c r="G77" i="10"/>
  <c r="P80" i="3"/>
  <c r="L80" i="10"/>
  <c r="G80" i="10"/>
  <c r="P9" i="3"/>
  <c r="P22" i="3"/>
  <c r="L22" i="10"/>
  <c r="G22" i="10"/>
  <c r="P88" i="3"/>
  <c r="L88" i="10"/>
  <c r="G88" i="10"/>
  <c r="P3" i="3"/>
  <c r="P4" i="3"/>
  <c r="P43" i="3"/>
  <c r="G43" i="10"/>
  <c r="L43" i="10"/>
  <c r="P58" i="3"/>
  <c r="G58" i="10"/>
  <c r="L58" i="10"/>
  <c r="P56" i="3"/>
  <c r="L56" i="10"/>
  <c r="G56" i="10"/>
  <c r="P48" i="3"/>
  <c r="L48" i="10"/>
  <c r="G48" i="10"/>
  <c r="P6" i="3"/>
  <c r="P83" i="3"/>
  <c r="G83" i="10"/>
  <c r="L83" i="10"/>
  <c r="P55" i="3"/>
  <c r="L55" i="10"/>
  <c r="G55" i="10"/>
  <c r="P35" i="3"/>
  <c r="G35" i="10"/>
  <c r="L35" i="10"/>
  <c r="P10" i="3"/>
  <c r="P25" i="3"/>
  <c r="G25" i="10"/>
  <c r="L25" i="10"/>
  <c r="P16" i="3"/>
  <c r="P81" i="3"/>
  <c r="G81" i="10"/>
  <c r="L81" i="10"/>
  <c r="P12" i="3"/>
  <c r="P49" i="3"/>
  <c r="G49" i="10"/>
  <c r="L49" i="10"/>
  <c r="P52" i="3"/>
  <c r="G52" i="10"/>
  <c r="L52" i="10"/>
  <c r="P98" i="3"/>
  <c r="G98" i="10"/>
  <c r="L98" i="10"/>
  <c r="P65" i="3"/>
  <c r="G65" i="10"/>
  <c r="L65" i="10"/>
  <c r="P34" i="3"/>
  <c r="G34" i="10"/>
  <c r="L34" i="10"/>
  <c r="P101" i="3"/>
  <c r="L101" i="10"/>
  <c r="G101" i="10"/>
  <c r="P87" i="3"/>
  <c r="L87" i="10"/>
  <c r="G87" i="10"/>
  <c r="P89" i="3"/>
  <c r="G89" i="10"/>
  <c r="L89" i="10"/>
  <c r="P14" i="3"/>
  <c r="P63" i="3"/>
  <c r="L63" i="10"/>
  <c r="G63" i="10"/>
  <c r="P84" i="3"/>
  <c r="G84" i="10"/>
  <c r="L84" i="10"/>
  <c r="P109" i="3"/>
  <c r="L109" i="10"/>
  <c r="G109" i="10"/>
  <c r="P24" i="3"/>
  <c r="L24" i="10"/>
  <c r="G24" i="10"/>
  <c r="P2" i="3"/>
  <c r="G2" i="10"/>
  <c r="L2" i="10"/>
  <c r="P102" i="3"/>
  <c r="L102" i="10"/>
  <c r="G102" i="10"/>
  <c r="P105" i="3"/>
  <c r="G105" i="10"/>
  <c r="L105" i="10"/>
  <c r="P107" i="3"/>
  <c r="G107" i="10"/>
  <c r="L107" i="10"/>
  <c r="P96" i="3"/>
  <c r="L96" i="10"/>
  <c r="G96" i="10"/>
  <c r="P72" i="3"/>
  <c r="L72" i="10"/>
  <c r="G72" i="10"/>
  <c r="P15" i="3"/>
  <c r="P50" i="3"/>
  <c r="G50" i="10"/>
  <c r="L50" i="10"/>
  <c r="P69" i="3"/>
  <c r="L69" i="10"/>
  <c r="G69" i="10"/>
  <c r="P74" i="3"/>
  <c r="G74" i="10"/>
  <c r="L74" i="10"/>
  <c r="P44" i="3"/>
  <c r="G44" i="10"/>
  <c r="L44" i="10"/>
  <c r="P68" i="3"/>
  <c r="G68" i="10"/>
  <c r="L68" i="10"/>
  <c r="P92" i="3"/>
  <c r="G92" i="10"/>
  <c r="L92" i="10"/>
  <c r="P94" i="3"/>
  <c r="L94" i="10"/>
  <c r="G94" i="10"/>
  <c r="P95" i="3"/>
  <c r="L95" i="10"/>
  <c r="G95" i="10"/>
  <c r="P67" i="3"/>
  <c r="G67" i="10"/>
  <c r="L67" i="10"/>
  <c r="P78" i="3"/>
  <c r="L78" i="10"/>
  <c r="G78" i="10"/>
</calcChain>
</file>

<file path=xl/connections.xml><?xml version="1.0" encoding="utf-8"?>
<connections xmlns="http://schemas.openxmlformats.org/spreadsheetml/2006/main">
  <connection id="1" name="U12_AppPackImport" type="6" refreshedVersion="6" background="1" saveData="1">
    <textPr sourceFile="P:\Webseiten-Arbeitsdateien\wordpress.tvk-basketball.de\daten\2020_2021\Import App\U12_AppPackImport.csv" decimal="," thousands="." tab="0" semicolon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<sst xmlns="http://schemas.openxmlformats.org/spreadsheetml/2006/main" count="1369" uniqueCount="230">
  <si>
    <t>Spielnr.</t>
  </si>
  <si>
    <t>Tag</t>
  </si>
  <si>
    <t>Datum</t>
  </si>
  <si>
    <t>Heim</t>
  </si>
  <si>
    <t>Gast</t>
  </si>
  <si>
    <t>Beginn</t>
  </si>
  <si>
    <t>Halle</t>
  </si>
  <si>
    <t>Team</t>
  </si>
  <si>
    <t>TVK II</t>
  </si>
  <si>
    <t>Heim/Auswärts</t>
  </si>
  <si>
    <t>Kampfgericht</t>
  </si>
  <si>
    <t>Betreff</t>
  </si>
  <si>
    <t>Beginntam</t>
  </si>
  <si>
    <t>Beginntum</t>
  </si>
  <si>
    <t>Endetam</t>
  </si>
  <si>
    <t>Endetum</t>
  </si>
  <si>
    <t>GanztägigesEreignis</t>
  </si>
  <si>
    <t>ErinnerungEinAus</t>
  </si>
  <si>
    <t>Erinnerungam</t>
  </si>
  <si>
    <t>Erinnerungum</t>
  </si>
  <si>
    <t>Besprechungsplanung</t>
  </si>
  <si>
    <t>ErforderlicheTeilnehmer</t>
  </si>
  <si>
    <t>OptionaleTeilnehmer</t>
  </si>
  <si>
    <t>Besprechungsressourcen</t>
  </si>
  <si>
    <t>Abrechnungsinformationen</t>
  </si>
  <si>
    <t>Beschreibung</t>
  </si>
  <si>
    <t>Kategorien</t>
  </si>
  <si>
    <t>Ort</t>
  </si>
  <si>
    <t>Priorität</t>
  </si>
  <si>
    <t>Privat</t>
  </si>
  <si>
    <t>Reisekilometer</t>
  </si>
  <si>
    <t>Vertraulichkeit</t>
  </si>
  <si>
    <t>Zeitspannezeigenals</t>
  </si>
  <si>
    <t>Normal</t>
  </si>
  <si>
    <t>Datum Uhrzeit</t>
  </si>
  <si>
    <t>TVK Damen</t>
  </si>
  <si>
    <t>*Angaben ohne Gewähr  - aktuelle Spielpläne unter www.basketball-bund.net</t>
  </si>
  <si>
    <t>SG Towers Speyer/Schifferstadt</t>
  </si>
  <si>
    <t>TVK U17m</t>
  </si>
  <si>
    <t>BBV 'Gorillas' Hassloch</t>
  </si>
  <si>
    <t>TVK U15m</t>
  </si>
  <si>
    <t>TVK U20w</t>
  </si>
  <si>
    <t>Grundschule Betzenberg</t>
  </si>
  <si>
    <t>KG</t>
  </si>
  <si>
    <t>SG TV Dürkheim-BB-Int. Speyer</t>
  </si>
  <si>
    <t>1. FC Kaiserslautern</t>
  </si>
  <si>
    <t>TVK U10</t>
  </si>
  <si>
    <t>TVK U12</t>
  </si>
  <si>
    <t>Turnhalle Horstringschule</t>
  </si>
  <si>
    <t>Waldsporthalle</t>
  </si>
  <si>
    <t>TVK U20m</t>
  </si>
  <si>
    <t>Gräfensteinhalle</t>
  </si>
  <si>
    <t>Berufsschulturnhalle</t>
  </si>
  <si>
    <t>TVK U16w</t>
  </si>
  <si>
    <t>2. Herrenmannschaft</t>
  </si>
  <si>
    <t>TVK III</t>
  </si>
  <si>
    <t>3. Herrenmannschaft</t>
  </si>
  <si>
    <t>1. Damenmannschaft</t>
  </si>
  <si>
    <t>TVK U10 weiblich/männlich</t>
  </si>
  <si>
    <t>TVK U12 weiblich/männlich</t>
  </si>
  <si>
    <t>TVK U14m</t>
  </si>
  <si>
    <t>TVK U14 männlich</t>
  </si>
  <si>
    <t>TVK U16m</t>
  </si>
  <si>
    <t>TVK U16 männlich</t>
  </si>
  <si>
    <t>TVK U16 weiblich</t>
  </si>
  <si>
    <t>TVK U19m</t>
  </si>
  <si>
    <t>TVK U19 männlich</t>
  </si>
  <si>
    <t>TVK U19w</t>
  </si>
  <si>
    <t>TVK U19 weiblich</t>
  </si>
  <si>
    <t>TVK U15 männlich</t>
  </si>
  <si>
    <t>TVK U17 männlich</t>
  </si>
  <si>
    <t>TVK U18m</t>
  </si>
  <si>
    <t>TVK U18 männlich</t>
  </si>
  <si>
    <t>TVK U20 männlich</t>
  </si>
  <si>
    <t>TVK U14w</t>
  </si>
  <si>
    <t>TVK U14 weiblich</t>
  </si>
  <si>
    <t>TVK U20 weiblich</t>
  </si>
  <si>
    <t>TVK Ü35m</t>
  </si>
  <si>
    <t>NORMAL</t>
  </si>
  <si>
    <t>Hohenstaufengymnasium KL</t>
  </si>
  <si>
    <t>TVK I</t>
  </si>
  <si>
    <t>SG TSG Deidesheim / Neustadt</t>
  </si>
  <si>
    <t>TVK U13m</t>
  </si>
  <si>
    <t>TVK U18w</t>
  </si>
  <si>
    <t>BVP-Pokal TVK I</t>
  </si>
  <si>
    <t>TVK U18 weiblich</t>
  </si>
  <si>
    <t>1. Herrenmannschaft</t>
  </si>
  <si>
    <t>TVK U13 männlich</t>
  </si>
  <si>
    <t>BVP-Pokal TVK Damen</t>
  </si>
  <si>
    <t>TVK Ü40m</t>
  </si>
  <si>
    <t>BBC Fastbreakers Rockenhausen</t>
  </si>
  <si>
    <t>Regionale Schule</t>
  </si>
  <si>
    <t>Kurfürst-Ruprecht-Gymnasium</t>
  </si>
  <si>
    <t>BBV Landau</t>
  </si>
  <si>
    <t>TV Clausen</t>
  </si>
  <si>
    <t>TVK U15w</t>
  </si>
  <si>
    <t>TVD - Halle</t>
  </si>
  <si>
    <t>TV Bad Bergzabern 2</t>
  </si>
  <si>
    <t>1. FC Kaiserslautern 2</t>
  </si>
  <si>
    <t>TSG Maxdorf</t>
  </si>
  <si>
    <t>DJK Nieder-Olm 2</t>
  </si>
  <si>
    <t>TG 1846 Worms</t>
  </si>
  <si>
    <t>Nibelungenschule</t>
  </si>
  <si>
    <t>Theresianum Mainz</t>
  </si>
  <si>
    <t>Grundschule im Vogelgesang</t>
  </si>
  <si>
    <t>ASC Theresianum Mainz 2</t>
  </si>
  <si>
    <t>VT Zweibrücken 2</t>
  </si>
  <si>
    <t>SG Ludwigshafen/Frankenthal</t>
  </si>
  <si>
    <t>SG Lützel-Post Koblenz</t>
  </si>
  <si>
    <t>ASC Theresianum Mainz I</t>
  </si>
  <si>
    <t>TVG Baskets Trier 1</t>
  </si>
  <si>
    <t>Staatl. Gymnasium Nieder-Olm</t>
  </si>
  <si>
    <t>Theodor-Heuss-Gymnasium</t>
  </si>
  <si>
    <t>TS Germersheim</t>
  </si>
  <si>
    <t>SG Ludwigshafen/Frankenthal 2</t>
  </si>
  <si>
    <t>Robert Schuman IGS Frankenthal</t>
  </si>
  <si>
    <t>TV Oppenheim</t>
  </si>
  <si>
    <t>SG Ludwigshafen / Frankenthal</t>
  </si>
  <si>
    <t>Heinz-Kerz-Halle</t>
  </si>
  <si>
    <t>VfL Bad Kreuznach</t>
  </si>
  <si>
    <t>Martin-Luther-King-Schule</t>
  </si>
  <si>
    <t>DJK Nieder-Olm e. V. 1</t>
  </si>
  <si>
    <t>SG TV Dürkheim/BIS Baskets Speyer</t>
  </si>
  <si>
    <t>PSD Bank-Halle Nord</t>
  </si>
  <si>
    <t>Eintracht Lambsheim e.V.</t>
  </si>
  <si>
    <t>Karl-Wendel-Schule</t>
  </si>
  <si>
    <t>TVK U16m2</t>
  </si>
  <si>
    <t>Realschule</t>
  </si>
  <si>
    <t>TVK U12mix2</t>
  </si>
  <si>
    <t>Sporthalle West</t>
  </si>
  <si>
    <t>Böbig Schulzentrum</t>
  </si>
  <si>
    <t>SG TV Dürkheim-BB-Int. Speyer 2</t>
  </si>
  <si>
    <t>BBC Mehlingen</t>
  </si>
  <si>
    <t>Match Day</t>
  </si>
  <si>
    <t>Zeit</t>
  </si>
  <si>
    <t>Court</t>
  </si>
  <si>
    <t>Termintitel</t>
  </si>
  <si>
    <t>Untertitel</t>
  </si>
  <si>
    <t>Start Datum/Termin</t>
  </si>
  <si>
    <t>End Datum/Termin</t>
  </si>
  <si>
    <t>Icon</t>
  </si>
  <si>
    <t>Bild</t>
  </si>
  <si>
    <t>Link für weitere Details</t>
  </si>
  <si>
    <t>Adresse</t>
  </si>
  <si>
    <t>Anmeldefunktion</t>
  </si>
  <si>
    <t>Ganztagstermin</t>
  </si>
  <si>
    <t>Kategoriekürzel</t>
  </si>
  <si>
    <t>Max. Teilnehmer</t>
  </si>
  <si>
    <t>Rollensichtbarkeit</t>
  </si>
  <si>
    <t>_autoId</t>
  </si>
  <si>
    <t>_created</t>
  </si>
  <si>
    <t>_lastModified</t>
  </si>
  <si>
    <t>_user</t>
  </si>
  <si>
    <t>_deviceId</t>
  </si>
  <si>
    <t>https://cdn.appack.de/TVK-Basketball/images/TVKBB_Logo.png</t>
  </si>
  <si>
    <t>TVK U16 männlich 2</t>
  </si>
  <si>
    <t>TVK U12 weiblich/männlich 2</t>
  </si>
  <si>
    <t>TVK1</t>
  </si>
  <si>
    <t>TVK2</t>
  </si>
  <si>
    <t>TVK3</t>
  </si>
  <si>
    <t>TVK-Damen</t>
  </si>
  <si>
    <t>U10</t>
  </si>
  <si>
    <t>U14m</t>
  </si>
  <si>
    <t>U12</t>
  </si>
  <si>
    <t>U16w</t>
  </si>
  <si>
    <t>U16m</t>
  </si>
  <si>
    <t>U19m</t>
  </si>
  <si>
    <t>U19w</t>
  </si>
  <si>
    <t>U15m</t>
  </si>
  <si>
    <t>U17m</t>
  </si>
  <si>
    <t>U18m</t>
  </si>
  <si>
    <t>U20m</t>
  </si>
  <si>
    <t>U14w</t>
  </si>
  <si>
    <t>U20w</t>
  </si>
  <si>
    <t>Ü35m</t>
  </si>
  <si>
    <t>U18w</t>
  </si>
  <si>
    <t>U13m</t>
  </si>
  <si>
    <t>BVP-Pokal</t>
  </si>
  <si>
    <t>Ü40m</t>
  </si>
  <si>
    <t>U15w</t>
  </si>
  <si>
    <t>U16m2</t>
  </si>
  <si>
    <t>U12mix2</t>
  </si>
  <si>
    <t>https://cdn.appack.de/TVK-Basketball/images/IMG_8798.jpg</t>
  </si>
  <si>
    <t>Sortierung</t>
  </si>
  <si>
    <t>Spieltag</t>
  </si>
  <si>
    <t>Spiel-Datum</t>
  </si>
  <si>
    <t>1. Icon</t>
  </si>
  <si>
    <t>1. Name</t>
  </si>
  <si>
    <t>1. Tore</t>
  </si>
  <si>
    <t>2. Icon</t>
  </si>
  <si>
    <t>2. Name</t>
  </si>
  <si>
    <t>2. Tore</t>
  </si>
  <si>
    <t>Link (z.B. Spielbericht)</t>
  </si>
  <si>
    <t>IGS - An den Rheinauen - Neue Halle</t>
  </si>
  <si>
    <t>Eintracht Lambsheim 2</t>
  </si>
  <si>
    <t>Verbandsgemeindehalle</t>
  </si>
  <si>
    <t>Mehrzweckhalle Mehlingen</t>
  </si>
  <si>
    <t>Ignaz-Roth-Halle</t>
  </si>
  <si>
    <t>Kaiserslautern Thunderbolts e.V.</t>
  </si>
  <si>
    <t>VT Zweibrücken</t>
  </si>
  <si>
    <t>Ernst-Reuter-Schule</t>
  </si>
  <si>
    <t>TV Dürkheim</t>
  </si>
  <si>
    <t>TV Ramstein</t>
  </si>
  <si>
    <t>TSG Grünstadt</t>
  </si>
  <si>
    <t>Eintracht Lambsheim e.V. 2</t>
  </si>
  <si>
    <t>Reichswaldhalle</t>
  </si>
  <si>
    <t>Leininger Gymnasium</t>
  </si>
  <si>
    <t>Osthalle</t>
  </si>
  <si>
    <t>BBC Rockenhausen</t>
  </si>
  <si>
    <t>TV Bad Bergzabern</t>
  </si>
  <si>
    <t>TSG Maxdorf 2</t>
  </si>
  <si>
    <t>SG TV Dürkheim-BB-Int. Speyer 1</t>
  </si>
  <si>
    <t>TVK U12mix1</t>
  </si>
  <si>
    <t>SG Towers Speyer/Schifferstadt 1</t>
  </si>
  <si>
    <t>1. FC Kaiserslautern 1</t>
  </si>
  <si>
    <t>ASC Theresianum 1</t>
  </si>
  <si>
    <t>TSG Maxdorf 1</t>
  </si>
  <si>
    <t>FSG-Halle</t>
  </si>
  <si>
    <t>SG Saarland</t>
  </si>
  <si>
    <t>Großsporthalle Ensdorf</t>
  </si>
  <si>
    <t>VfL Bad Kreuznach I</t>
  </si>
  <si>
    <t>TV St. Ingbert</t>
  </si>
  <si>
    <t>Trimmelter SV</t>
  </si>
  <si>
    <t>Keune-Halle</t>
  </si>
  <si>
    <t>Kreissporthalle Wallerfeld</t>
  </si>
  <si>
    <t>Schulzentrum auf der Karthause</t>
  </si>
  <si>
    <t>TVK U12mix1/2</t>
  </si>
  <si>
    <t>TVk U16m2</t>
  </si>
  <si>
    <t>KG Anzahl</t>
  </si>
  <si>
    <t>U12mix1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</si>
</sst>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d/"/>
    <numFmt numFmtId="165" formatCode="[$-F400]h:mm:ss\ AM/PM"/>
    <numFmt numFmtId="166" formatCode="h:mm:ss;@"/>
    <numFmt numFmtId="167" formatCode="dddd"/>
    <numFmt numFmtId="168" formatCode="yyyy\/mm\/dd"/>
    <numFmt numFmtId="169" formatCode="h:mm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2" fillId="0" borderId="0" xfId="0" applyFont="1" applyFill="1" applyBorder="1"/>
    <xf numFmtId="20" fontId="0" fillId="0" borderId="0" xfId="0" applyNumberFormat="1"/>
    <xf numFmtId="0" fontId="0" fillId="0" borderId="0" xfId="0" applyFill="1" applyBorder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22" fontId="0" fillId="0" borderId="0" xfId="0" applyNumberFormat="1" applyFill="1" applyBorder="1"/>
    <xf numFmtId="0" fontId="0" fillId="0" borderId="0" xfId="0" applyFill="1"/>
    <xf numFmtId="164" fontId="7" fillId="0" borderId="0" xfId="0" applyNumberFormat="1" applyFont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22" fontId="0" fillId="0" borderId="0" xfId="0" applyNumberFormat="1"/>
    <xf numFmtId="0" fontId="8" fillId="0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/>
    <xf numFmtId="22" fontId="7" fillId="0" borderId="0" xfId="0" applyNumberFormat="1" applyFont="1" applyBorder="1" applyAlignment="1">
      <alignment vertical="center"/>
    </xf>
    <xf numFmtId="14" fontId="0" fillId="0" borderId="0" xfId="0" applyNumberFormat="1" applyFill="1" applyBorder="1"/>
    <xf numFmtId="22" fontId="2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1"/>
    <xf numFmtId="169" fontId="0" fillId="0" borderId="0" xfId="0" applyNumberFormat="1"/>
    <xf numFmtId="164" fontId="0" fillId="0" borderId="0" xfId="0" applyNumberFormat="1"/>
    <xf numFmtId="1" fontId="6" fillId="0" borderId="0" xfId="0" applyNumberFormat="1" applyFont="1" applyBorder="1" applyAlignment="1">
      <alignment horizontal="left"/>
    </xf>
  </cellXfs>
  <cellStyles count="2">
    <cellStyle name="Standard" xfId="0" builtinId="0"/>
    <cellStyle name="Standard 2" xfId="1"/>
  </cellStyles>
  <dxfs count="14">
    <dxf>
      <font>
        <b/>
        <i val="0"/>
        <condense val="0"/>
        <extend val="0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vertical="center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vertical="center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vertical="center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vertical="center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vertical="center" textRotation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6" formatCode="h:mm:ss;@"/>
      <alignment vertical="center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  <alignment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ddd/"/>
      <alignment vertical="center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ddd/"/>
      <alignment horizontal="right" vertical="center" textRotation="0" wrapText="0" relative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U12_AppPackImport" connectionId="1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1" name="Tabelle1" displayName="Tabelle1" ref="A1:J157" totalsRowShown="0" headerRowDxfId="13" dataDxfId="12" tableBorderDxfId="11">
  <autoFilter ref="A1:J157"/>
  <sortState ref="A2:J117">
    <sortCondition ref="D1:D117"/>
  </sortState>
  <tableColumns count="10">
    <tableColumn id="1" name="Spielnr." dataDxfId="10">
      <calculatedColumnFormula>'DBB2023'!A2</calculatedColumnFormula>
    </tableColumn>
    <tableColumn id="2" name="Tag" dataDxfId="9">
      <calculatedColumnFormula>'DBB2023'!C2</calculatedColumnFormula>
    </tableColumn>
    <tableColumn id="3" name="Datum" dataDxfId="8">
      <calculatedColumnFormula>'DBB2023'!C2</calculatedColumnFormula>
    </tableColumn>
    <tableColumn id="4" name="Beginn" dataDxfId="7">
      <calculatedColumnFormula>'DBB2023'!C2</calculatedColumnFormula>
    </tableColumn>
    <tableColumn id="5" name="Team" dataDxfId="6">
      <calculatedColumnFormula>IF(LEFT(F2,3)="TVK",F2,G2)</calculatedColumnFormula>
    </tableColumn>
    <tableColumn id="6" name="Heim" dataDxfId="5">
      <calculatedColumnFormula>'DBB2023'!D2</calculatedColumnFormula>
    </tableColumn>
    <tableColumn id="7" name="Gast" dataDxfId="4">
      <calculatedColumnFormula>'DBB2023'!E2</calculatedColumnFormula>
    </tableColumn>
    <tableColumn id="8" name="Halle" dataDxfId="3">
      <calculatedColumnFormula>'DBB2023'!F2</calculatedColumnFormula>
    </tableColumn>
    <tableColumn id="9" name="Heim/Auswärts" dataDxfId="2">
      <calculatedColumnFormula>IF(LEFT(F2,3)="TVK","Heim","Auswärts")</calculatedColumnFormula>
    </tableColumn>
    <tableColumn id="10" name="Kampfgericht" dataDxfId="1">
      <calculatedColumnFormula>IF('DBB2023'!G2=0,"",'DBB2023'!G2)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opLeftCell="A77" zoomScaleNormal="100" workbookViewId="0">
      <selection activeCell="A99" sqref="A99:XFD99"/>
    </sheetView>
  </sheetViews>
  <sheetFormatPr baseColWidth="10" defaultColWidth="11.42578125" defaultRowHeight="15.75" customHeight="1" x14ac:dyDescent="0.2"/>
  <cols>
    <col min="1" max="2" width="11.42578125" style="5" customWidth="1"/>
    <col min="3" max="3" width="26.7109375" style="15" customWidth="1"/>
    <col min="4" max="4" width="38.42578125" style="5" bestFit="1" customWidth="1"/>
    <col min="5" max="5" width="35.42578125" style="5" customWidth="1"/>
    <col min="6" max="6" width="33.140625" style="5" bestFit="1" customWidth="1"/>
    <col min="7" max="7" width="21.7109375" style="5" bestFit="1" customWidth="1"/>
    <col min="8" max="8" width="14" style="5" bestFit="1" customWidth="1"/>
    <col min="9" max="16384" width="11.42578125" style="5"/>
  </cols>
  <sheetData>
    <row r="1" spans="1:9" ht="15.75" customHeight="1" x14ac:dyDescent="0.2">
      <c r="A1" s="3" t="s">
        <v>0</v>
      </c>
      <c r="B1" s="3"/>
      <c r="C1" s="3" t="s">
        <v>34</v>
      </c>
      <c r="D1" s="3" t="s">
        <v>3</v>
      </c>
      <c r="E1" s="3" t="s">
        <v>4</v>
      </c>
      <c r="F1" s="3" t="s">
        <v>6</v>
      </c>
      <c r="G1" s="3" t="s">
        <v>43</v>
      </c>
      <c r="I1" s="18" t="s">
        <v>228</v>
      </c>
    </row>
    <row r="2" spans="1:9" ht="15.75" customHeight="1" x14ac:dyDescent="0.2">
      <c r="A2" s="5">
        <v>2</v>
      </c>
      <c r="B2" s="5">
        <v>1</v>
      </c>
      <c r="C2" s="29">
        <v>45185.458333333336</v>
      </c>
      <c r="D2" s="5" t="s">
        <v>93</v>
      </c>
      <c r="E2" s="5" t="s">
        <v>128</v>
      </c>
      <c r="F2" s="5" t="s">
        <v>129</v>
      </c>
      <c r="H2" s="3" t="s">
        <v>80</v>
      </c>
      <c r="I2" s="5">
        <f>COUNTIF(G2:G157,H2)</f>
        <v>6</v>
      </c>
    </row>
    <row r="3" spans="1:9" ht="15.75" customHeight="1" x14ac:dyDescent="0.2">
      <c r="A3" s="5">
        <v>1</v>
      </c>
      <c r="B3" s="5">
        <v>1</v>
      </c>
      <c r="C3" s="29">
        <v>45185.5</v>
      </c>
      <c r="D3" s="5" t="s">
        <v>81</v>
      </c>
      <c r="E3" s="5" t="s">
        <v>74</v>
      </c>
      <c r="F3" s="5" t="s">
        <v>130</v>
      </c>
      <c r="G3" s="18"/>
      <c r="H3" s="3" t="s">
        <v>8</v>
      </c>
      <c r="I3" s="5">
        <f>COUNTIF(G3:G158,H3)</f>
        <v>7</v>
      </c>
    </row>
    <row r="4" spans="1:9" ht="15.75" customHeight="1" x14ac:dyDescent="0.2">
      <c r="A4" s="5">
        <v>2</v>
      </c>
      <c r="B4" s="5">
        <v>1</v>
      </c>
      <c r="C4" s="29">
        <v>45185.666666666664</v>
      </c>
      <c r="D4" s="5" t="s">
        <v>117</v>
      </c>
      <c r="E4" s="5" t="s">
        <v>53</v>
      </c>
      <c r="F4" s="5" t="s">
        <v>112</v>
      </c>
      <c r="G4" s="3"/>
      <c r="H4" s="3" t="s">
        <v>35</v>
      </c>
      <c r="I4" s="5">
        <f>COUNTIF(G4:G159,H4)</f>
        <v>9</v>
      </c>
    </row>
    <row r="5" spans="1:9" ht="15.75" customHeight="1" x14ac:dyDescent="0.2">
      <c r="A5" s="5">
        <v>2</v>
      </c>
      <c r="B5" s="5">
        <v>1</v>
      </c>
      <c r="C5" s="15">
        <v>45186.5</v>
      </c>
      <c r="D5" s="5" t="s">
        <v>121</v>
      </c>
      <c r="E5" s="5" t="s">
        <v>62</v>
      </c>
      <c r="F5" s="5" t="s">
        <v>118</v>
      </c>
      <c r="H5" s="3" t="s">
        <v>71</v>
      </c>
      <c r="I5" s="5">
        <f>COUNTIF(G5:G160,H5)</f>
        <v>8</v>
      </c>
    </row>
    <row r="6" spans="1:9" ht="15.75" customHeight="1" x14ac:dyDescent="0.2">
      <c r="A6">
        <v>2</v>
      </c>
      <c r="B6">
        <v>1</v>
      </c>
      <c r="C6" s="29">
        <v>45186.625</v>
      </c>
      <c r="D6" t="s">
        <v>81</v>
      </c>
      <c r="E6" t="s">
        <v>35</v>
      </c>
      <c r="F6" t="s">
        <v>92</v>
      </c>
      <c r="G6"/>
      <c r="H6" s="3" t="s">
        <v>62</v>
      </c>
      <c r="I6" s="5">
        <f>COUNTIF(G6:G161,H6)</f>
        <v>8</v>
      </c>
    </row>
    <row r="7" spans="1:9" ht="15.75" customHeight="1" x14ac:dyDescent="0.2">
      <c r="A7">
        <v>2</v>
      </c>
      <c r="B7">
        <v>1</v>
      </c>
      <c r="C7" s="29">
        <v>45186.708333333336</v>
      </c>
      <c r="D7" t="s">
        <v>93</v>
      </c>
      <c r="E7" t="s">
        <v>80</v>
      </c>
      <c r="F7" t="s">
        <v>48</v>
      </c>
      <c r="G7"/>
      <c r="H7" s="3" t="s">
        <v>126</v>
      </c>
      <c r="I7" s="5">
        <f>COUNTIF(G7:G162,H7)</f>
        <v>9</v>
      </c>
    </row>
    <row r="8" spans="1:9" ht="15.75" customHeight="1" x14ac:dyDescent="0.2">
      <c r="A8" s="5">
        <v>4</v>
      </c>
      <c r="B8" s="5">
        <v>2</v>
      </c>
      <c r="C8" s="29">
        <v>45192.5</v>
      </c>
      <c r="D8" s="5" t="s">
        <v>71</v>
      </c>
      <c r="E8" s="5" t="s">
        <v>44</v>
      </c>
      <c r="F8" s="5" t="s">
        <v>91</v>
      </c>
      <c r="G8" s="18" t="s">
        <v>8</v>
      </c>
      <c r="H8" s="18" t="s">
        <v>53</v>
      </c>
      <c r="I8" s="5">
        <f>COUNTIF(G8:G163,H8)</f>
        <v>5</v>
      </c>
    </row>
    <row r="9" spans="1:9" ht="15.75" customHeight="1" x14ac:dyDescent="0.2">
      <c r="A9">
        <v>3</v>
      </c>
      <c r="B9">
        <v>2</v>
      </c>
      <c r="C9" s="29">
        <v>45192.583333333336</v>
      </c>
      <c r="D9" t="s">
        <v>8</v>
      </c>
      <c r="E9" t="s">
        <v>97</v>
      </c>
      <c r="F9" t="s">
        <v>91</v>
      </c>
      <c r="G9" s="3" t="s">
        <v>71</v>
      </c>
      <c r="H9" s="3" t="s">
        <v>60</v>
      </c>
      <c r="I9" s="5">
        <f>COUNTIF(G9:G164,H9)</f>
        <v>8</v>
      </c>
    </row>
    <row r="10" spans="1:9" ht="15.75" customHeight="1" x14ac:dyDescent="0.2">
      <c r="A10">
        <v>8</v>
      </c>
      <c r="B10">
        <v>2</v>
      </c>
      <c r="C10" s="29">
        <v>45192.666666666664</v>
      </c>
      <c r="D10" t="s">
        <v>35</v>
      </c>
      <c r="E10" t="s">
        <v>101</v>
      </c>
      <c r="F10" t="s">
        <v>91</v>
      </c>
      <c r="G10" s="3" t="s">
        <v>80</v>
      </c>
      <c r="H10" s="3" t="s">
        <v>74</v>
      </c>
      <c r="I10" s="5">
        <f>COUNTIF(G10:G165,H10)</f>
        <v>6</v>
      </c>
    </row>
    <row r="11" spans="1:9" ht="15.75" customHeight="1" x14ac:dyDescent="0.2">
      <c r="A11">
        <v>8</v>
      </c>
      <c r="B11">
        <v>2</v>
      </c>
      <c r="C11" s="29">
        <v>45192.75</v>
      </c>
      <c r="D11" t="s">
        <v>80</v>
      </c>
      <c r="E11" t="s">
        <v>101</v>
      </c>
      <c r="F11" t="s">
        <v>91</v>
      </c>
      <c r="G11" s="3" t="s">
        <v>35</v>
      </c>
      <c r="H11" s="3" t="s">
        <v>212</v>
      </c>
      <c r="I11" s="5">
        <f>COUNTIF(G11:G166,H11)</f>
        <v>3</v>
      </c>
    </row>
    <row r="12" spans="1:9" ht="15.75" customHeight="1" x14ac:dyDescent="0.2">
      <c r="A12">
        <v>6</v>
      </c>
      <c r="B12">
        <v>2</v>
      </c>
      <c r="C12" s="29">
        <v>45193.5</v>
      </c>
      <c r="D12" t="s">
        <v>128</v>
      </c>
      <c r="E12" t="s">
        <v>209</v>
      </c>
      <c r="F12" t="s">
        <v>91</v>
      </c>
      <c r="G12" s="3" t="s">
        <v>74</v>
      </c>
      <c r="H12" s="3" t="s">
        <v>128</v>
      </c>
      <c r="I12" s="5">
        <f>COUNTIF(G12:G167,H12)</f>
        <v>4</v>
      </c>
    </row>
    <row r="13" spans="1:9" ht="15.75" customHeight="1" x14ac:dyDescent="0.2">
      <c r="A13">
        <v>4</v>
      </c>
      <c r="B13">
        <v>2</v>
      </c>
      <c r="C13" s="29">
        <v>45193.583333333336</v>
      </c>
      <c r="D13" t="s">
        <v>74</v>
      </c>
      <c r="E13" t="s">
        <v>93</v>
      </c>
      <c r="F13" t="s">
        <v>91</v>
      </c>
      <c r="G13" s="3" t="s">
        <v>226</v>
      </c>
      <c r="H13" s="3" t="s">
        <v>226</v>
      </c>
      <c r="I13" s="5">
        <f>COUNTIF(G13:G168,H13)</f>
        <v>5</v>
      </c>
    </row>
    <row r="14" spans="1:9" ht="15.75" customHeight="1" x14ac:dyDescent="0.2">
      <c r="A14" s="5">
        <v>10</v>
      </c>
      <c r="B14" s="5">
        <v>2</v>
      </c>
      <c r="C14" s="15">
        <v>45193.666666666664</v>
      </c>
      <c r="D14" s="5" t="s">
        <v>62</v>
      </c>
      <c r="E14" s="5" t="s">
        <v>45</v>
      </c>
      <c r="F14" s="5" t="s">
        <v>91</v>
      </c>
      <c r="G14" s="3" t="s">
        <v>126</v>
      </c>
    </row>
    <row r="15" spans="1:9" ht="15.75" customHeight="1" x14ac:dyDescent="0.2">
      <c r="A15">
        <v>7</v>
      </c>
      <c r="B15">
        <v>2</v>
      </c>
      <c r="C15" s="29">
        <v>45193.75</v>
      </c>
      <c r="D15" t="s">
        <v>126</v>
      </c>
      <c r="E15" t="s">
        <v>202</v>
      </c>
      <c r="F15" t="s">
        <v>91</v>
      </c>
      <c r="G15" s="3" t="s">
        <v>62</v>
      </c>
    </row>
    <row r="16" spans="1:9" ht="15.75" customHeight="1" x14ac:dyDescent="0.2">
      <c r="A16" s="5">
        <v>14</v>
      </c>
      <c r="B16" s="5">
        <v>3</v>
      </c>
      <c r="C16" s="15">
        <v>45199.541666666664</v>
      </c>
      <c r="D16" s="5" t="s">
        <v>211</v>
      </c>
      <c r="E16" s="5" t="s">
        <v>212</v>
      </c>
      <c r="F16" s="5" t="s">
        <v>123</v>
      </c>
      <c r="I16" s="5">
        <f>SUM(I2:I15)</f>
        <v>78</v>
      </c>
    </row>
    <row r="17" spans="1:7" ht="15.75" customHeight="1" x14ac:dyDescent="0.2">
      <c r="A17">
        <v>8</v>
      </c>
      <c r="B17">
        <v>3</v>
      </c>
      <c r="C17" s="29">
        <v>45199.666666666664</v>
      </c>
      <c r="D17" t="s">
        <v>99</v>
      </c>
      <c r="E17" t="s">
        <v>71</v>
      </c>
      <c r="F17" t="s">
        <v>49</v>
      </c>
      <c r="G17"/>
    </row>
    <row r="18" spans="1:7" ht="15.75" customHeight="1" x14ac:dyDescent="0.2">
      <c r="A18">
        <v>14</v>
      </c>
      <c r="B18">
        <v>3</v>
      </c>
      <c r="C18" s="29">
        <v>45199.75</v>
      </c>
      <c r="D18" t="s">
        <v>99</v>
      </c>
      <c r="E18" t="s">
        <v>35</v>
      </c>
      <c r="F18" t="s">
        <v>49</v>
      </c>
      <c r="G18"/>
    </row>
    <row r="19" spans="1:7" ht="15.75" customHeight="1" x14ac:dyDescent="0.2">
      <c r="A19" s="5">
        <v>9</v>
      </c>
      <c r="B19" s="5">
        <v>3</v>
      </c>
      <c r="C19" s="29">
        <v>45200.5</v>
      </c>
      <c r="D19" s="5" t="s">
        <v>99</v>
      </c>
      <c r="E19" s="5" t="s">
        <v>53</v>
      </c>
      <c r="F19" s="5" t="s">
        <v>49</v>
      </c>
    </row>
    <row r="20" spans="1:7" ht="15.75" customHeight="1" x14ac:dyDescent="0.2">
      <c r="A20" s="5">
        <v>9</v>
      </c>
      <c r="B20" s="5">
        <v>3</v>
      </c>
      <c r="C20" s="29">
        <v>45200.666666666664</v>
      </c>
      <c r="D20" s="5" t="s">
        <v>99</v>
      </c>
      <c r="E20" s="5" t="s">
        <v>60</v>
      </c>
      <c r="F20" s="5" t="s">
        <v>49</v>
      </c>
      <c r="G20" s="3"/>
    </row>
    <row r="21" spans="1:7" ht="15.75" customHeight="1" x14ac:dyDescent="0.2">
      <c r="A21" s="5">
        <v>17</v>
      </c>
      <c r="B21" s="5">
        <v>3</v>
      </c>
      <c r="C21" s="15">
        <v>45200.666666666664</v>
      </c>
      <c r="D21" s="5" t="s">
        <v>110</v>
      </c>
      <c r="E21" s="5" t="s">
        <v>62</v>
      </c>
      <c r="F21" s="5" t="s">
        <v>217</v>
      </c>
    </row>
    <row r="22" spans="1:7" ht="15.75" customHeight="1" x14ac:dyDescent="0.2">
      <c r="A22">
        <v>14</v>
      </c>
      <c r="B22">
        <v>3</v>
      </c>
      <c r="C22" s="29">
        <v>45200.75</v>
      </c>
      <c r="D22" t="s">
        <v>105</v>
      </c>
      <c r="E22" t="s">
        <v>80</v>
      </c>
      <c r="F22" t="s">
        <v>103</v>
      </c>
      <c r="G22"/>
    </row>
    <row r="23" spans="1:7" ht="15.75" customHeight="1" x14ac:dyDescent="0.2">
      <c r="A23">
        <v>10</v>
      </c>
      <c r="B23">
        <v>3</v>
      </c>
      <c r="C23" s="29">
        <v>45200.75</v>
      </c>
      <c r="D23" t="s">
        <v>99</v>
      </c>
      <c r="E23" t="s">
        <v>126</v>
      </c>
      <c r="F23" t="s">
        <v>49</v>
      </c>
      <c r="G23"/>
    </row>
    <row r="24" spans="1:7" ht="15.75" customHeight="1" x14ac:dyDescent="0.2">
      <c r="A24">
        <v>11</v>
      </c>
      <c r="B24">
        <v>4</v>
      </c>
      <c r="C24" s="29">
        <v>45206.5</v>
      </c>
      <c r="D24" t="s">
        <v>126</v>
      </c>
      <c r="E24" t="s">
        <v>107</v>
      </c>
      <c r="F24" t="s">
        <v>91</v>
      </c>
      <c r="G24" s="3" t="s">
        <v>62</v>
      </c>
    </row>
    <row r="25" spans="1:7" ht="15.75" customHeight="1" x14ac:dyDescent="0.2">
      <c r="A25" s="5">
        <v>22</v>
      </c>
      <c r="B25" s="5">
        <v>4</v>
      </c>
      <c r="C25" s="15">
        <v>45206.583333333336</v>
      </c>
      <c r="D25" s="5" t="s">
        <v>62</v>
      </c>
      <c r="E25" s="5" t="s">
        <v>198</v>
      </c>
      <c r="F25" s="5" t="s">
        <v>91</v>
      </c>
      <c r="G25" s="18" t="s">
        <v>126</v>
      </c>
    </row>
    <row r="26" spans="1:7" ht="15.75" customHeight="1" x14ac:dyDescent="0.2">
      <c r="A26">
        <v>8</v>
      </c>
      <c r="B26">
        <v>4</v>
      </c>
      <c r="C26" s="29">
        <v>45206.666666666664</v>
      </c>
      <c r="D26" t="s">
        <v>8</v>
      </c>
      <c r="E26" t="s">
        <v>114</v>
      </c>
      <c r="F26" t="s">
        <v>91</v>
      </c>
      <c r="G26" s="3" t="s">
        <v>71</v>
      </c>
    </row>
    <row r="27" spans="1:7" ht="15.75" customHeight="1" x14ac:dyDescent="0.2">
      <c r="A27">
        <v>18</v>
      </c>
      <c r="B27">
        <v>4</v>
      </c>
      <c r="C27" s="29">
        <v>45206.833333333336</v>
      </c>
      <c r="D27" t="s">
        <v>80</v>
      </c>
      <c r="E27" t="s">
        <v>117</v>
      </c>
      <c r="F27" s="17" t="s">
        <v>91</v>
      </c>
      <c r="G27" s="3" t="s">
        <v>35</v>
      </c>
    </row>
    <row r="28" spans="1:7" ht="15.75" customHeight="1" x14ac:dyDescent="0.2">
      <c r="A28" s="5">
        <v>18</v>
      </c>
      <c r="B28" s="5">
        <v>4</v>
      </c>
      <c r="C28" s="15">
        <v>45207.416666666664</v>
      </c>
      <c r="D28" s="5" t="s">
        <v>212</v>
      </c>
      <c r="E28" s="5" t="s">
        <v>121</v>
      </c>
      <c r="F28" s="5" t="s">
        <v>91</v>
      </c>
      <c r="G28" s="18" t="s">
        <v>60</v>
      </c>
    </row>
    <row r="29" spans="1:7" ht="15.75" customHeight="1" x14ac:dyDescent="0.2">
      <c r="A29">
        <v>11</v>
      </c>
      <c r="B29">
        <v>4</v>
      </c>
      <c r="C29" s="29">
        <v>45207.5</v>
      </c>
      <c r="D29" t="s">
        <v>60</v>
      </c>
      <c r="E29" t="s">
        <v>107</v>
      </c>
      <c r="F29" t="s">
        <v>91</v>
      </c>
      <c r="G29" s="18" t="s">
        <v>226</v>
      </c>
    </row>
    <row r="30" spans="1:7" s="6" customFormat="1" ht="15.75" customHeight="1" x14ac:dyDescent="0.2">
      <c r="A30">
        <v>9</v>
      </c>
      <c r="B30">
        <v>4</v>
      </c>
      <c r="C30" s="29">
        <v>45207.583333333336</v>
      </c>
      <c r="D30" t="s">
        <v>74</v>
      </c>
      <c r="E30" t="s">
        <v>117</v>
      </c>
      <c r="F30" t="s">
        <v>91</v>
      </c>
      <c r="G30" s="18" t="s">
        <v>53</v>
      </c>
    </row>
    <row r="31" spans="1:7" s="6" customFormat="1" ht="15.75" customHeight="1" x14ac:dyDescent="0.2">
      <c r="A31">
        <v>12</v>
      </c>
      <c r="B31">
        <v>4</v>
      </c>
      <c r="C31" s="29">
        <v>45207.666666666664</v>
      </c>
      <c r="D31" t="s">
        <v>53</v>
      </c>
      <c r="E31" t="s">
        <v>198</v>
      </c>
      <c r="F31" t="s">
        <v>91</v>
      </c>
      <c r="G31" s="18" t="s">
        <v>74</v>
      </c>
    </row>
    <row r="32" spans="1:7" s="7" customFormat="1" ht="15.75" customHeight="1" x14ac:dyDescent="0.2">
      <c r="A32">
        <v>12</v>
      </c>
      <c r="B32">
        <v>4</v>
      </c>
      <c r="C32" s="29">
        <v>45207.75</v>
      </c>
      <c r="D32" t="s">
        <v>71</v>
      </c>
      <c r="E32" t="s">
        <v>198</v>
      </c>
      <c r="F32" t="s">
        <v>91</v>
      </c>
      <c r="G32" s="18" t="s">
        <v>8</v>
      </c>
    </row>
    <row r="33" spans="1:7" s="6" customFormat="1" ht="15.75" customHeight="1" x14ac:dyDescent="0.2">
      <c r="A33" s="5">
        <v>23</v>
      </c>
      <c r="B33" s="5">
        <v>5</v>
      </c>
      <c r="C33" s="15">
        <v>45234.5</v>
      </c>
      <c r="D33" s="5" t="s">
        <v>212</v>
      </c>
      <c r="E33" s="5" t="s">
        <v>213</v>
      </c>
      <c r="F33" s="5" t="s">
        <v>91</v>
      </c>
      <c r="G33" s="3" t="s">
        <v>60</v>
      </c>
    </row>
    <row r="34" spans="1:7" s="8" customFormat="1" ht="15.75" customHeight="1" x14ac:dyDescent="0.2">
      <c r="A34" s="5">
        <v>28</v>
      </c>
      <c r="B34" s="5">
        <v>5</v>
      </c>
      <c r="C34" s="15">
        <v>45234.583333333336</v>
      </c>
      <c r="D34" s="5" t="s">
        <v>62</v>
      </c>
      <c r="E34" s="5" t="s">
        <v>122</v>
      </c>
      <c r="F34" s="5" t="s">
        <v>91</v>
      </c>
      <c r="G34" s="18" t="s">
        <v>226</v>
      </c>
    </row>
    <row r="35" spans="1:7" s="10" customFormat="1" ht="15.75" customHeight="1" x14ac:dyDescent="0.2">
      <c r="A35" s="5">
        <v>10</v>
      </c>
      <c r="B35" s="5">
        <v>5</v>
      </c>
      <c r="C35" s="29">
        <v>45234.666666666664</v>
      </c>
      <c r="D35" s="5" t="s">
        <v>8</v>
      </c>
      <c r="E35" s="5" t="s">
        <v>132</v>
      </c>
      <c r="F35" s="5" t="s">
        <v>91</v>
      </c>
      <c r="G35" s="18" t="s">
        <v>62</v>
      </c>
    </row>
    <row r="36" spans="1:7" s="10" customFormat="1" ht="15.75" customHeight="1" x14ac:dyDescent="0.2">
      <c r="A36">
        <v>23</v>
      </c>
      <c r="B36">
        <v>5</v>
      </c>
      <c r="C36" s="29">
        <v>45234.75</v>
      </c>
      <c r="D36" t="s">
        <v>35</v>
      </c>
      <c r="E36" t="s">
        <v>116</v>
      </c>
      <c r="F36" t="s">
        <v>91</v>
      </c>
      <c r="G36" s="18" t="s">
        <v>80</v>
      </c>
    </row>
    <row r="37" spans="1:7" s="10" customFormat="1" ht="15.75" customHeight="1" x14ac:dyDescent="0.2">
      <c r="A37">
        <v>23</v>
      </c>
      <c r="B37">
        <v>5</v>
      </c>
      <c r="C37" s="29">
        <v>45234.833333333336</v>
      </c>
      <c r="D37" t="s">
        <v>80</v>
      </c>
      <c r="E37" t="s">
        <v>113</v>
      </c>
      <c r="F37" t="s">
        <v>91</v>
      </c>
      <c r="G37" s="18" t="s">
        <v>35</v>
      </c>
    </row>
    <row r="38" spans="1:7" ht="15.75" customHeight="1" x14ac:dyDescent="0.2">
      <c r="A38">
        <v>14</v>
      </c>
      <c r="B38">
        <v>5</v>
      </c>
      <c r="C38" s="29">
        <v>45235.5</v>
      </c>
      <c r="D38" t="s">
        <v>60</v>
      </c>
      <c r="E38" t="s">
        <v>132</v>
      </c>
      <c r="F38" s="17" t="s">
        <v>91</v>
      </c>
      <c r="G38" s="3" t="s">
        <v>53</v>
      </c>
    </row>
    <row r="39" spans="1:7" ht="15.75" customHeight="1" x14ac:dyDescent="0.2">
      <c r="A39">
        <v>15</v>
      </c>
      <c r="B39">
        <v>5</v>
      </c>
      <c r="C39" s="29">
        <v>45235.583333333336</v>
      </c>
      <c r="D39" t="s">
        <v>53</v>
      </c>
      <c r="E39" t="s">
        <v>132</v>
      </c>
      <c r="F39" t="s">
        <v>91</v>
      </c>
      <c r="G39" s="3" t="s">
        <v>60</v>
      </c>
    </row>
    <row r="40" spans="1:7" ht="15.75" customHeight="1" x14ac:dyDescent="0.2">
      <c r="A40">
        <v>16</v>
      </c>
      <c r="B40">
        <v>5</v>
      </c>
      <c r="C40" s="29">
        <v>45235.666666666664</v>
      </c>
      <c r="D40" t="s">
        <v>71</v>
      </c>
      <c r="E40" t="s">
        <v>113</v>
      </c>
      <c r="F40" t="s">
        <v>91</v>
      </c>
      <c r="G40" s="3" t="s">
        <v>8</v>
      </c>
    </row>
    <row r="41" spans="1:7" ht="15.75" customHeight="1" x14ac:dyDescent="0.2">
      <c r="A41" s="5">
        <v>16</v>
      </c>
      <c r="B41" s="5">
        <v>6</v>
      </c>
      <c r="C41" s="29">
        <v>45241.541666666664</v>
      </c>
      <c r="D41" s="5" t="s">
        <v>37</v>
      </c>
      <c r="E41" s="5" t="s">
        <v>53</v>
      </c>
      <c r="F41" s="5" t="s">
        <v>207</v>
      </c>
    </row>
    <row r="42" spans="1:7" ht="15.75" customHeight="1" x14ac:dyDescent="0.2">
      <c r="A42">
        <v>18</v>
      </c>
      <c r="B42">
        <v>6</v>
      </c>
      <c r="C42" s="29">
        <v>45242.416666666664</v>
      </c>
      <c r="D42" t="s">
        <v>98</v>
      </c>
      <c r="E42" t="s">
        <v>126</v>
      </c>
      <c r="F42" t="s">
        <v>42</v>
      </c>
      <c r="G42"/>
    </row>
    <row r="43" spans="1:7" ht="15.75" customHeight="1" x14ac:dyDescent="0.2">
      <c r="A43" s="5">
        <v>19</v>
      </c>
      <c r="B43" s="5">
        <v>6</v>
      </c>
      <c r="C43" s="15">
        <v>45242.416666666664</v>
      </c>
      <c r="D43" s="5" t="s">
        <v>98</v>
      </c>
      <c r="E43" s="5" t="s">
        <v>128</v>
      </c>
      <c r="F43" s="5" t="s">
        <v>79</v>
      </c>
    </row>
    <row r="44" spans="1:7" ht="15.75" customHeight="1" x14ac:dyDescent="0.2">
      <c r="A44">
        <v>26</v>
      </c>
      <c r="B44">
        <v>6</v>
      </c>
      <c r="C44" s="29">
        <v>45242.5</v>
      </c>
      <c r="D44" t="s">
        <v>98</v>
      </c>
      <c r="E44" t="s">
        <v>35</v>
      </c>
      <c r="F44" t="s">
        <v>42</v>
      </c>
      <c r="G44"/>
    </row>
    <row r="45" spans="1:7" ht="15.75" customHeight="1" x14ac:dyDescent="0.2">
      <c r="A45" s="5">
        <v>26</v>
      </c>
      <c r="B45" s="5">
        <v>6</v>
      </c>
      <c r="C45" s="15">
        <v>45242.5</v>
      </c>
      <c r="D45" s="5" t="s">
        <v>214</v>
      </c>
      <c r="E45" s="5" t="s">
        <v>212</v>
      </c>
      <c r="F45" s="5" t="s">
        <v>79</v>
      </c>
    </row>
    <row r="46" spans="1:7" ht="15.75" customHeight="1" x14ac:dyDescent="0.2">
      <c r="A46">
        <v>26</v>
      </c>
      <c r="B46">
        <v>6</v>
      </c>
      <c r="C46" s="29">
        <v>45242.583333333336</v>
      </c>
      <c r="D46" t="s">
        <v>98</v>
      </c>
      <c r="E46" t="s">
        <v>80</v>
      </c>
      <c r="F46" t="s">
        <v>42</v>
      </c>
      <c r="G46"/>
    </row>
    <row r="47" spans="1:7" ht="15.75" customHeight="1" x14ac:dyDescent="0.2">
      <c r="A47">
        <v>13</v>
      </c>
      <c r="B47">
        <v>6</v>
      </c>
      <c r="C47" s="29">
        <v>45242.583333333336</v>
      </c>
      <c r="D47" t="s">
        <v>45</v>
      </c>
      <c r="E47" t="s">
        <v>74</v>
      </c>
      <c r="F47" t="s">
        <v>79</v>
      </c>
      <c r="G47"/>
    </row>
    <row r="48" spans="1:7" ht="15.75" customHeight="1" x14ac:dyDescent="0.2">
      <c r="A48" s="5">
        <v>32</v>
      </c>
      <c r="B48" s="5">
        <v>6</v>
      </c>
      <c r="C48" s="15">
        <v>45242.583333333336</v>
      </c>
      <c r="D48" s="5" t="s">
        <v>218</v>
      </c>
      <c r="E48" s="5" t="s">
        <v>62</v>
      </c>
      <c r="F48" s="5" t="s">
        <v>219</v>
      </c>
    </row>
    <row r="49" spans="1:7" ht="15.75" customHeight="1" x14ac:dyDescent="0.2">
      <c r="A49">
        <v>19</v>
      </c>
      <c r="B49">
        <v>6</v>
      </c>
      <c r="C49" s="29">
        <v>45242.666666666664</v>
      </c>
      <c r="D49" t="s">
        <v>45</v>
      </c>
      <c r="E49" t="s">
        <v>71</v>
      </c>
      <c r="F49" t="s">
        <v>42</v>
      </c>
      <c r="G49"/>
    </row>
    <row r="50" spans="1:7" ht="15.75" customHeight="1" x14ac:dyDescent="0.2">
      <c r="A50">
        <v>18</v>
      </c>
      <c r="B50">
        <v>6</v>
      </c>
      <c r="C50" s="29">
        <v>45242.666666666664</v>
      </c>
      <c r="D50" t="s">
        <v>98</v>
      </c>
      <c r="E50" t="s">
        <v>60</v>
      </c>
      <c r="F50" t="s">
        <v>79</v>
      </c>
      <c r="G50"/>
    </row>
    <row r="51" spans="1:7" ht="15.75" customHeight="1" x14ac:dyDescent="0.2">
      <c r="A51">
        <v>20</v>
      </c>
      <c r="B51">
        <v>7</v>
      </c>
      <c r="C51" s="29">
        <v>45248.5</v>
      </c>
      <c r="D51" t="s">
        <v>126</v>
      </c>
      <c r="E51" t="s">
        <v>203</v>
      </c>
      <c r="F51" t="s">
        <v>91</v>
      </c>
      <c r="G51" s="3" t="s">
        <v>62</v>
      </c>
    </row>
    <row r="52" spans="1:7" ht="15.75" customHeight="1" x14ac:dyDescent="0.2">
      <c r="A52" s="5">
        <v>40</v>
      </c>
      <c r="B52" s="5">
        <v>7</v>
      </c>
      <c r="C52" s="15">
        <v>45248.583333333336</v>
      </c>
      <c r="D52" s="5" t="s">
        <v>62</v>
      </c>
      <c r="E52" s="5" t="s">
        <v>109</v>
      </c>
      <c r="F52" s="5" t="s">
        <v>91</v>
      </c>
      <c r="G52" s="18" t="s">
        <v>126</v>
      </c>
    </row>
    <row r="53" spans="1:7" ht="15.75" customHeight="1" x14ac:dyDescent="0.2">
      <c r="A53">
        <v>21</v>
      </c>
      <c r="B53">
        <v>7</v>
      </c>
      <c r="C53" s="29">
        <v>45248.666666666664</v>
      </c>
      <c r="D53" t="s">
        <v>71</v>
      </c>
      <c r="E53" t="s">
        <v>199</v>
      </c>
      <c r="F53" t="s">
        <v>91</v>
      </c>
      <c r="G53" s="18" t="s">
        <v>8</v>
      </c>
    </row>
    <row r="54" spans="1:7" ht="15.75" customHeight="1" x14ac:dyDescent="0.2">
      <c r="A54">
        <v>15</v>
      </c>
      <c r="B54">
        <v>7</v>
      </c>
      <c r="C54" s="29">
        <v>45248.75</v>
      </c>
      <c r="D54" t="s">
        <v>8</v>
      </c>
      <c r="E54" t="s">
        <v>106</v>
      </c>
      <c r="F54" t="s">
        <v>91</v>
      </c>
      <c r="G54" s="18" t="s">
        <v>71</v>
      </c>
    </row>
    <row r="55" spans="1:7" ht="15.75" customHeight="1" x14ac:dyDescent="0.2">
      <c r="A55">
        <v>33</v>
      </c>
      <c r="B55">
        <v>7</v>
      </c>
      <c r="C55" s="29">
        <v>45248.833333333336</v>
      </c>
      <c r="D55" t="s">
        <v>80</v>
      </c>
      <c r="E55" t="s">
        <v>100</v>
      </c>
      <c r="F55" t="s">
        <v>91</v>
      </c>
      <c r="G55" s="18" t="s">
        <v>35</v>
      </c>
    </row>
    <row r="56" spans="1:7" ht="15.75" customHeight="1" x14ac:dyDescent="0.2">
      <c r="A56" s="5">
        <v>22</v>
      </c>
      <c r="B56" s="5">
        <v>7</v>
      </c>
      <c r="C56" s="15">
        <v>45249.5</v>
      </c>
      <c r="D56" s="5" t="s">
        <v>128</v>
      </c>
      <c r="E56" s="5" t="s">
        <v>131</v>
      </c>
      <c r="F56" s="5" t="s">
        <v>91</v>
      </c>
      <c r="G56" s="18" t="s">
        <v>60</v>
      </c>
    </row>
    <row r="57" spans="1:7" ht="15.75" customHeight="1" x14ac:dyDescent="0.2">
      <c r="A57">
        <v>21</v>
      </c>
      <c r="B57">
        <v>7</v>
      </c>
      <c r="C57" s="29">
        <v>45249.583333333336</v>
      </c>
      <c r="D57" t="s">
        <v>60</v>
      </c>
      <c r="E57" t="s">
        <v>131</v>
      </c>
      <c r="F57" t="s">
        <v>91</v>
      </c>
      <c r="G57" s="18" t="s">
        <v>226</v>
      </c>
    </row>
    <row r="58" spans="1:7" ht="15.75" customHeight="1" x14ac:dyDescent="0.2">
      <c r="A58">
        <v>16</v>
      </c>
      <c r="B58">
        <v>7</v>
      </c>
      <c r="C58" s="29">
        <v>45249.666666666664</v>
      </c>
      <c r="D58" t="s">
        <v>74</v>
      </c>
      <c r="E58" t="s">
        <v>201</v>
      </c>
      <c r="F58" t="s">
        <v>91</v>
      </c>
      <c r="G58" s="18" t="s">
        <v>53</v>
      </c>
    </row>
    <row r="59" spans="1:7" ht="15.75" customHeight="1" x14ac:dyDescent="0.2">
      <c r="A59">
        <v>22</v>
      </c>
      <c r="B59">
        <v>7</v>
      </c>
      <c r="C59" s="29">
        <v>45249.75</v>
      </c>
      <c r="D59" t="s">
        <v>53</v>
      </c>
      <c r="E59" t="s">
        <v>199</v>
      </c>
      <c r="F59" t="s">
        <v>91</v>
      </c>
      <c r="G59" s="18" t="s">
        <v>74</v>
      </c>
    </row>
    <row r="60" spans="1:7" ht="15.75" customHeight="1" x14ac:dyDescent="0.2">
      <c r="A60" s="5">
        <v>23</v>
      </c>
      <c r="B60" s="5">
        <v>8</v>
      </c>
      <c r="C60" s="15">
        <v>45255.416666666664</v>
      </c>
      <c r="D60" s="5" t="s">
        <v>124</v>
      </c>
      <c r="E60" s="5" t="s">
        <v>128</v>
      </c>
      <c r="F60" s="5" t="s">
        <v>125</v>
      </c>
    </row>
    <row r="61" spans="1:7" ht="15.75" customHeight="1" x14ac:dyDescent="0.2">
      <c r="A61" s="5">
        <v>39</v>
      </c>
      <c r="B61" s="5">
        <v>8</v>
      </c>
      <c r="C61" s="15">
        <v>45255.458333333336</v>
      </c>
      <c r="D61" s="5" t="s">
        <v>215</v>
      </c>
      <c r="E61" s="5" t="s">
        <v>212</v>
      </c>
      <c r="F61" s="5" t="s">
        <v>103</v>
      </c>
    </row>
    <row r="62" spans="1:7" ht="15.75" customHeight="1" x14ac:dyDescent="0.2">
      <c r="A62">
        <v>22</v>
      </c>
      <c r="B62">
        <v>8</v>
      </c>
      <c r="C62" s="29">
        <v>45255.479166666664</v>
      </c>
      <c r="D62" t="s">
        <v>208</v>
      </c>
      <c r="E62" t="s">
        <v>60</v>
      </c>
      <c r="F62" t="s">
        <v>127</v>
      </c>
      <c r="G62"/>
    </row>
    <row r="63" spans="1:7" ht="15.75" customHeight="1" x14ac:dyDescent="0.2">
      <c r="A63">
        <v>24</v>
      </c>
      <c r="B63">
        <v>8</v>
      </c>
      <c r="C63" s="29">
        <v>45255.583333333336</v>
      </c>
      <c r="D63" s="15" t="s">
        <v>124</v>
      </c>
      <c r="E63" t="s">
        <v>53</v>
      </c>
      <c r="F63" t="s">
        <v>125</v>
      </c>
      <c r="G63" s="3"/>
    </row>
    <row r="64" spans="1:7" ht="15.75" customHeight="1" x14ac:dyDescent="0.2">
      <c r="A64" s="5">
        <v>24</v>
      </c>
      <c r="B64" s="5">
        <v>8</v>
      </c>
      <c r="C64" s="29">
        <v>45255.75</v>
      </c>
      <c r="D64" s="9" t="s">
        <v>124</v>
      </c>
      <c r="E64" s="5" t="s">
        <v>126</v>
      </c>
      <c r="F64" s="5" t="s">
        <v>125</v>
      </c>
      <c r="G64" s="18"/>
    </row>
    <row r="65" spans="1:7" ht="15.75" customHeight="1" x14ac:dyDescent="0.2">
      <c r="A65" s="5">
        <v>48</v>
      </c>
      <c r="B65" s="5">
        <v>8</v>
      </c>
      <c r="C65" s="15">
        <v>45255.75</v>
      </c>
      <c r="D65" s="5" t="s">
        <v>220</v>
      </c>
      <c r="E65" s="5" t="s">
        <v>62</v>
      </c>
      <c r="F65" s="5" t="s">
        <v>120</v>
      </c>
    </row>
    <row r="66" spans="1:7" ht="15.75" customHeight="1" x14ac:dyDescent="0.2">
      <c r="A66">
        <v>17</v>
      </c>
      <c r="B66">
        <v>8</v>
      </c>
      <c r="C66" s="29">
        <v>45255.833333333336</v>
      </c>
      <c r="D66" t="s">
        <v>194</v>
      </c>
      <c r="E66" t="s">
        <v>8</v>
      </c>
      <c r="F66" t="s">
        <v>125</v>
      </c>
      <c r="G66"/>
    </row>
    <row r="67" spans="1:7" ht="15.75" customHeight="1" x14ac:dyDescent="0.2">
      <c r="A67">
        <v>39</v>
      </c>
      <c r="B67">
        <v>8</v>
      </c>
      <c r="C67" s="29">
        <v>45256.75</v>
      </c>
      <c r="D67" t="s">
        <v>90</v>
      </c>
      <c r="E67" t="s">
        <v>80</v>
      </c>
      <c r="F67" t="s">
        <v>127</v>
      </c>
    </row>
    <row r="68" spans="1:7" ht="15.75" customHeight="1" x14ac:dyDescent="0.2">
      <c r="A68">
        <v>26</v>
      </c>
      <c r="B68">
        <v>9</v>
      </c>
      <c r="C68" s="29">
        <v>45262.5</v>
      </c>
      <c r="D68" t="s">
        <v>126</v>
      </c>
      <c r="E68" t="s">
        <v>204</v>
      </c>
      <c r="F68" t="s">
        <v>91</v>
      </c>
      <c r="G68" s="18" t="s">
        <v>62</v>
      </c>
    </row>
    <row r="69" spans="1:7" ht="15.75" customHeight="1" x14ac:dyDescent="0.2">
      <c r="A69" s="5">
        <v>52</v>
      </c>
      <c r="B69" s="5">
        <v>9</v>
      </c>
      <c r="C69" s="15">
        <v>45262.583333333336</v>
      </c>
      <c r="D69" s="5" t="s">
        <v>62</v>
      </c>
      <c r="E69" s="5" t="s">
        <v>221</v>
      </c>
      <c r="F69" s="5" t="s">
        <v>91</v>
      </c>
      <c r="G69" s="3" t="s">
        <v>126</v>
      </c>
    </row>
    <row r="70" spans="1:7" ht="15.75" customHeight="1" x14ac:dyDescent="0.2">
      <c r="A70">
        <v>19</v>
      </c>
      <c r="B70">
        <v>9</v>
      </c>
      <c r="C70" s="29">
        <v>45262.666666666664</v>
      </c>
      <c r="D70" t="s">
        <v>8</v>
      </c>
      <c r="E70" t="s">
        <v>94</v>
      </c>
      <c r="F70" t="s">
        <v>91</v>
      </c>
      <c r="G70" s="18" t="s">
        <v>71</v>
      </c>
    </row>
    <row r="71" spans="1:7" ht="15.75" customHeight="1" x14ac:dyDescent="0.2">
      <c r="A71">
        <v>43</v>
      </c>
      <c r="B71">
        <v>9</v>
      </c>
      <c r="C71" s="29">
        <v>45262.75</v>
      </c>
      <c r="D71" t="s">
        <v>35</v>
      </c>
      <c r="E71" t="s">
        <v>94</v>
      </c>
      <c r="F71" t="s">
        <v>91</v>
      </c>
      <c r="G71" s="18" t="s">
        <v>80</v>
      </c>
    </row>
    <row r="72" spans="1:7" ht="15.75" customHeight="1" x14ac:dyDescent="0.2">
      <c r="A72">
        <v>43</v>
      </c>
      <c r="B72">
        <v>9</v>
      </c>
      <c r="C72" s="29">
        <v>45262.833333333336</v>
      </c>
      <c r="D72" t="s">
        <v>80</v>
      </c>
      <c r="E72" t="s">
        <v>119</v>
      </c>
      <c r="F72" s="17" t="s">
        <v>91</v>
      </c>
      <c r="G72" s="3" t="s">
        <v>35</v>
      </c>
    </row>
    <row r="73" spans="1:7" ht="15.75" customHeight="1" x14ac:dyDescent="0.2">
      <c r="A73" s="5">
        <v>28</v>
      </c>
      <c r="B73" s="5">
        <v>9</v>
      </c>
      <c r="C73" s="15">
        <v>45263.416666666664</v>
      </c>
      <c r="D73" s="5" t="s">
        <v>128</v>
      </c>
      <c r="E73" s="5" t="s">
        <v>210</v>
      </c>
      <c r="F73" s="5" t="s">
        <v>91</v>
      </c>
      <c r="G73" s="18" t="s">
        <v>212</v>
      </c>
    </row>
    <row r="74" spans="1:7" ht="15.75" customHeight="1" x14ac:dyDescent="0.2">
      <c r="A74" s="5">
        <v>43</v>
      </c>
      <c r="B74" s="5">
        <v>9</v>
      </c>
      <c r="C74" s="15">
        <v>45263.5</v>
      </c>
      <c r="D74" s="5" t="s">
        <v>212</v>
      </c>
      <c r="E74" s="5" t="s">
        <v>216</v>
      </c>
      <c r="F74" s="5" t="s">
        <v>91</v>
      </c>
      <c r="G74" s="18" t="s">
        <v>128</v>
      </c>
    </row>
    <row r="75" spans="1:7" ht="15.75" customHeight="1" x14ac:dyDescent="0.2">
      <c r="A75" s="5">
        <v>27</v>
      </c>
      <c r="B75" s="5">
        <v>9</v>
      </c>
      <c r="C75" s="29">
        <v>45263.583333333336</v>
      </c>
      <c r="D75" s="5" t="s">
        <v>60</v>
      </c>
      <c r="E75" s="5" t="s">
        <v>124</v>
      </c>
      <c r="F75" s="5" t="s">
        <v>91</v>
      </c>
      <c r="G75" s="3" t="s">
        <v>74</v>
      </c>
    </row>
    <row r="76" spans="1:7" ht="15.75" customHeight="1" x14ac:dyDescent="0.2">
      <c r="A76">
        <v>21</v>
      </c>
      <c r="B76">
        <v>9</v>
      </c>
      <c r="C76" s="29">
        <v>45263.666666666664</v>
      </c>
      <c r="D76" t="s">
        <v>74</v>
      </c>
      <c r="E76" t="s">
        <v>99</v>
      </c>
      <c r="F76" t="s">
        <v>91</v>
      </c>
      <c r="G76" s="3" t="s">
        <v>60</v>
      </c>
    </row>
    <row r="77" spans="1:7" ht="15.75" customHeight="1" x14ac:dyDescent="0.2">
      <c r="A77">
        <v>28</v>
      </c>
      <c r="B77">
        <v>9</v>
      </c>
      <c r="C77" s="29">
        <v>45263.75</v>
      </c>
      <c r="D77" t="s">
        <v>71</v>
      </c>
      <c r="E77" t="s">
        <v>39</v>
      </c>
      <c r="F77" t="s">
        <v>91</v>
      </c>
      <c r="G77" s="3" t="s">
        <v>8</v>
      </c>
    </row>
    <row r="78" spans="1:7" ht="15.75" customHeight="1" x14ac:dyDescent="0.2">
      <c r="A78" s="5">
        <v>29</v>
      </c>
      <c r="B78" s="5">
        <v>10</v>
      </c>
      <c r="C78" s="15">
        <v>45269.416666666664</v>
      </c>
      <c r="D78" s="5" t="s">
        <v>128</v>
      </c>
      <c r="E78" s="5" t="s">
        <v>93</v>
      </c>
      <c r="F78" s="5" t="s">
        <v>91</v>
      </c>
      <c r="G78" s="3" t="s">
        <v>74</v>
      </c>
    </row>
    <row r="79" spans="1:7" ht="15.75" customHeight="1" x14ac:dyDescent="0.2">
      <c r="A79">
        <v>22</v>
      </c>
      <c r="B79">
        <v>10</v>
      </c>
      <c r="C79" s="29">
        <v>45269.5</v>
      </c>
      <c r="D79" t="s">
        <v>74</v>
      </c>
      <c r="E79" t="s">
        <v>81</v>
      </c>
      <c r="F79" t="s">
        <v>91</v>
      </c>
      <c r="G79" s="3" t="s">
        <v>226</v>
      </c>
    </row>
    <row r="80" spans="1:7" ht="15.75" customHeight="1" x14ac:dyDescent="0.2">
      <c r="A80">
        <v>30</v>
      </c>
      <c r="B80">
        <v>10</v>
      </c>
      <c r="C80" s="29">
        <v>45269.583333333336</v>
      </c>
      <c r="D80" t="s">
        <v>53</v>
      </c>
      <c r="E80" t="s">
        <v>117</v>
      </c>
      <c r="F80" t="s">
        <v>91</v>
      </c>
      <c r="G80" s="3" t="s">
        <v>126</v>
      </c>
    </row>
    <row r="81" spans="1:8" ht="15.75" customHeight="1" x14ac:dyDescent="0.2">
      <c r="A81" s="5">
        <v>58</v>
      </c>
      <c r="B81" s="5">
        <v>10</v>
      </c>
      <c r="C81" s="15">
        <v>45269.625</v>
      </c>
      <c r="D81" s="5" t="s">
        <v>222</v>
      </c>
      <c r="E81" s="5" t="s">
        <v>62</v>
      </c>
      <c r="F81" s="5" t="s">
        <v>223</v>
      </c>
    </row>
    <row r="82" spans="1:8" ht="15.75" customHeight="1" x14ac:dyDescent="0.2">
      <c r="A82">
        <v>47</v>
      </c>
      <c r="B82">
        <v>10</v>
      </c>
      <c r="C82" s="29">
        <v>45269.666666666664</v>
      </c>
      <c r="D82" t="s">
        <v>35</v>
      </c>
      <c r="E82" t="s">
        <v>81</v>
      </c>
      <c r="F82" t="s">
        <v>91</v>
      </c>
      <c r="G82" s="3" t="s">
        <v>80</v>
      </c>
    </row>
    <row r="83" spans="1:8" ht="15.75" customHeight="1" x14ac:dyDescent="0.2">
      <c r="A83">
        <v>47</v>
      </c>
      <c r="B83">
        <v>10</v>
      </c>
      <c r="C83" s="29">
        <v>45269.75</v>
      </c>
      <c r="D83" t="s">
        <v>80</v>
      </c>
      <c r="E83" t="s">
        <v>93</v>
      </c>
      <c r="F83" t="s">
        <v>91</v>
      </c>
      <c r="G83" s="3" t="s">
        <v>35</v>
      </c>
    </row>
    <row r="84" spans="1:8" ht="15.75" customHeight="1" x14ac:dyDescent="0.2">
      <c r="A84" s="5">
        <v>64</v>
      </c>
      <c r="B84" s="5">
        <v>11</v>
      </c>
      <c r="C84" s="15">
        <v>45276.583333333336</v>
      </c>
      <c r="D84" s="5" t="s">
        <v>62</v>
      </c>
      <c r="E84" s="5" t="s">
        <v>108</v>
      </c>
      <c r="F84" s="5" t="s">
        <v>91</v>
      </c>
      <c r="G84" s="18" t="s">
        <v>71</v>
      </c>
      <c r="H84" s="28"/>
    </row>
    <row r="85" spans="1:8" ht="15.75" customHeight="1" x14ac:dyDescent="0.2">
      <c r="A85" s="5">
        <v>68</v>
      </c>
      <c r="B85" s="5">
        <v>12</v>
      </c>
      <c r="C85" s="15">
        <v>45297.583333333336</v>
      </c>
      <c r="D85" s="5" t="s">
        <v>62</v>
      </c>
      <c r="E85" s="5" t="s">
        <v>121</v>
      </c>
      <c r="F85" s="5" t="s">
        <v>91</v>
      </c>
      <c r="G85" s="18" t="s">
        <v>126</v>
      </c>
    </row>
    <row r="86" spans="1:8" ht="15.75" customHeight="1" x14ac:dyDescent="0.2">
      <c r="A86">
        <v>34</v>
      </c>
      <c r="B86">
        <v>11</v>
      </c>
      <c r="C86" s="29">
        <v>45304.541666666664</v>
      </c>
      <c r="D86" t="s">
        <v>202</v>
      </c>
      <c r="E86" t="s">
        <v>126</v>
      </c>
      <c r="F86" t="s">
        <v>205</v>
      </c>
      <c r="G86"/>
    </row>
    <row r="87" spans="1:8" ht="15.75" customHeight="1" x14ac:dyDescent="0.2">
      <c r="A87" s="5">
        <v>32</v>
      </c>
      <c r="B87" s="5">
        <v>11</v>
      </c>
      <c r="C87" s="29">
        <v>45304.583333333336</v>
      </c>
      <c r="D87" s="5" t="s">
        <v>44</v>
      </c>
      <c r="E87" s="5" t="s">
        <v>71</v>
      </c>
      <c r="F87" s="5" t="s">
        <v>123</v>
      </c>
    </row>
    <row r="88" spans="1:8" ht="15.75" customHeight="1" x14ac:dyDescent="0.2">
      <c r="A88" s="5">
        <v>76</v>
      </c>
      <c r="B88" s="5">
        <v>13</v>
      </c>
      <c r="C88" s="15">
        <v>45304.583333333336</v>
      </c>
      <c r="D88" s="5" t="s">
        <v>45</v>
      </c>
      <c r="E88" s="5" t="s">
        <v>62</v>
      </c>
      <c r="F88" s="5" t="s">
        <v>42</v>
      </c>
    </row>
    <row r="89" spans="1:8" ht="15.75" customHeight="1" x14ac:dyDescent="0.2">
      <c r="A89">
        <v>53</v>
      </c>
      <c r="B89">
        <v>11</v>
      </c>
      <c r="C89" s="29">
        <v>45304.708333333336</v>
      </c>
      <c r="D89" t="s">
        <v>101</v>
      </c>
      <c r="E89" t="s">
        <v>80</v>
      </c>
      <c r="F89" t="s">
        <v>102</v>
      </c>
      <c r="G89" s="3"/>
    </row>
    <row r="90" spans="1:8" ht="15.75" customHeight="1" x14ac:dyDescent="0.2">
      <c r="A90">
        <v>53</v>
      </c>
      <c r="B90">
        <v>11</v>
      </c>
      <c r="C90" s="29">
        <v>45304.791666666664</v>
      </c>
      <c r="D90" t="s">
        <v>101</v>
      </c>
      <c r="E90" t="s">
        <v>35</v>
      </c>
      <c r="F90" s="17" t="s">
        <v>102</v>
      </c>
      <c r="G90" s="17"/>
    </row>
    <row r="91" spans="1:8" ht="15.75" customHeight="1" x14ac:dyDescent="0.2">
      <c r="A91">
        <v>25</v>
      </c>
      <c r="B91">
        <v>11</v>
      </c>
      <c r="C91" s="29">
        <v>45305.583333333336</v>
      </c>
      <c r="D91" t="s">
        <v>93</v>
      </c>
      <c r="E91" t="s">
        <v>74</v>
      </c>
      <c r="F91" t="s">
        <v>48</v>
      </c>
      <c r="G91"/>
    </row>
    <row r="92" spans="1:8" ht="15.75" customHeight="1" x14ac:dyDescent="0.2">
      <c r="A92" s="5">
        <v>34</v>
      </c>
      <c r="B92" s="5">
        <v>11</v>
      </c>
      <c r="C92" s="15">
        <v>45305.583333333336</v>
      </c>
      <c r="D92" s="5" t="s">
        <v>209</v>
      </c>
      <c r="E92" s="5" t="s">
        <v>128</v>
      </c>
      <c r="F92" s="5" t="s">
        <v>195</v>
      </c>
    </row>
    <row r="93" spans="1:8" ht="15.75" customHeight="1" x14ac:dyDescent="0.2">
      <c r="A93">
        <v>25</v>
      </c>
      <c r="B93">
        <v>11</v>
      </c>
      <c r="C93" s="29">
        <v>45305.75</v>
      </c>
      <c r="D93" t="s">
        <v>97</v>
      </c>
      <c r="E93" t="s">
        <v>8</v>
      </c>
      <c r="F93" t="s">
        <v>195</v>
      </c>
      <c r="G93"/>
    </row>
    <row r="94" spans="1:8" ht="15.75" customHeight="1" x14ac:dyDescent="0.2">
      <c r="A94">
        <v>36</v>
      </c>
      <c r="B94">
        <v>12</v>
      </c>
      <c r="C94" s="29">
        <v>45311.5</v>
      </c>
      <c r="D94" t="s">
        <v>126</v>
      </c>
      <c r="E94" t="s">
        <v>99</v>
      </c>
      <c r="F94" t="s">
        <v>91</v>
      </c>
      <c r="G94" s="18" t="s">
        <v>62</v>
      </c>
    </row>
    <row r="95" spans="1:8" ht="15.75" customHeight="1" x14ac:dyDescent="0.2">
      <c r="A95" s="5">
        <v>83</v>
      </c>
      <c r="B95" s="5">
        <v>14</v>
      </c>
      <c r="C95" s="15">
        <v>45311.583333333336</v>
      </c>
      <c r="D95" s="5" t="s">
        <v>62</v>
      </c>
      <c r="E95" s="5" t="s">
        <v>110</v>
      </c>
      <c r="F95" s="5" t="s">
        <v>91</v>
      </c>
      <c r="G95" s="18" t="s">
        <v>126</v>
      </c>
    </row>
    <row r="96" spans="1:8" ht="15.75" customHeight="1" x14ac:dyDescent="0.2">
      <c r="A96">
        <v>36</v>
      </c>
      <c r="B96">
        <v>12</v>
      </c>
      <c r="C96" s="29">
        <v>45311.666666666664</v>
      </c>
      <c r="D96" t="s">
        <v>71</v>
      </c>
      <c r="E96" t="s">
        <v>99</v>
      </c>
      <c r="F96" t="s">
        <v>91</v>
      </c>
      <c r="G96" s="18" t="s">
        <v>8</v>
      </c>
    </row>
    <row r="97" spans="1:7" ht="15.75" customHeight="1" x14ac:dyDescent="0.2">
      <c r="A97">
        <v>59</v>
      </c>
      <c r="B97">
        <v>12</v>
      </c>
      <c r="C97" s="29">
        <v>45311.75</v>
      </c>
      <c r="D97" t="s">
        <v>35</v>
      </c>
      <c r="E97" t="s">
        <v>99</v>
      </c>
      <c r="F97" t="s">
        <v>91</v>
      </c>
      <c r="G97" s="18" t="s">
        <v>80</v>
      </c>
    </row>
    <row r="98" spans="1:7" ht="15.75" customHeight="1" x14ac:dyDescent="0.2">
      <c r="A98">
        <v>59</v>
      </c>
      <c r="B98">
        <v>12</v>
      </c>
      <c r="C98" s="29">
        <v>45311.833333333336</v>
      </c>
      <c r="D98" t="s">
        <v>80</v>
      </c>
      <c r="E98" t="s">
        <v>105</v>
      </c>
      <c r="F98" t="s">
        <v>91</v>
      </c>
      <c r="G98" s="18" t="s">
        <v>35</v>
      </c>
    </row>
    <row r="99" spans="1:7" ht="15.75" customHeight="1" x14ac:dyDescent="0.2">
      <c r="A99" s="5">
        <v>59</v>
      </c>
      <c r="B99" s="5">
        <v>12</v>
      </c>
      <c r="C99" s="15">
        <v>45312.5</v>
      </c>
      <c r="D99" s="5" t="s">
        <v>212</v>
      </c>
      <c r="E99" s="5" t="s">
        <v>211</v>
      </c>
      <c r="F99" s="5" t="s">
        <v>91</v>
      </c>
      <c r="G99" s="18" t="s">
        <v>128</v>
      </c>
    </row>
    <row r="100" spans="1:7" ht="15.75" customHeight="1" x14ac:dyDescent="0.2">
      <c r="A100" s="5">
        <v>37</v>
      </c>
      <c r="B100" s="5">
        <v>12</v>
      </c>
      <c r="C100" s="29">
        <v>45312.583333333336</v>
      </c>
      <c r="D100" s="5" t="s">
        <v>60</v>
      </c>
      <c r="E100" s="5" t="s">
        <v>99</v>
      </c>
      <c r="F100" s="5" t="s">
        <v>91</v>
      </c>
      <c r="G100" s="18" t="s">
        <v>53</v>
      </c>
    </row>
    <row r="101" spans="1:7" ht="15.75" customHeight="1" x14ac:dyDescent="0.2">
      <c r="A101">
        <v>37</v>
      </c>
      <c r="B101">
        <v>12</v>
      </c>
      <c r="C101" s="29">
        <v>45312.666666666664</v>
      </c>
      <c r="D101" t="s">
        <v>53</v>
      </c>
      <c r="E101" t="s">
        <v>99</v>
      </c>
      <c r="F101" t="s">
        <v>91</v>
      </c>
      <c r="G101" s="18" t="s">
        <v>60</v>
      </c>
    </row>
    <row r="102" spans="1:7" ht="15.75" customHeight="1" x14ac:dyDescent="0.2">
      <c r="A102">
        <v>39</v>
      </c>
      <c r="B102">
        <v>13</v>
      </c>
      <c r="C102" s="29">
        <v>45318.583333333336</v>
      </c>
      <c r="D102" t="s">
        <v>107</v>
      </c>
      <c r="E102" t="s">
        <v>60</v>
      </c>
      <c r="F102" t="s">
        <v>112</v>
      </c>
      <c r="G102" s="18"/>
    </row>
    <row r="103" spans="1:7" ht="15.75" customHeight="1" x14ac:dyDescent="0.2">
      <c r="A103">
        <v>28</v>
      </c>
      <c r="B103">
        <v>13</v>
      </c>
      <c r="C103" s="29">
        <v>45318.666666666664</v>
      </c>
      <c r="D103" t="s">
        <v>117</v>
      </c>
      <c r="E103" t="s">
        <v>74</v>
      </c>
      <c r="F103" t="s">
        <v>112</v>
      </c>
      <c r="G103"/>
    </row>
    <row r="104" spans="1:7" ht="15.75" customHeight="1" x14ac:dyDescent="0.2">
      <c r="A104" s="5">
        <v>63</v>
      </c>
      <c r="B104" s="5">
        <v>13</v>
      </c>
      <c r="C104" s="15">
        <v>45319.458333333336</v>
      </c>
      <c r="D104" s="5" t="s">
        <v>121</v>
      </c>
      <c r="E104" s="5" t="s">
        <v>212</v>
      </c>
      <c r="F104" s="5" t="s">
        <v>111</v>
      </c>
    </row>
    <row r="105" spans="1:7" ht="15.75" customHeight="1" x14ac:dyDescent="0.2">
      <c r="A105">
        <v>41</v>
      </c>
      <c r="B105">
        <v>13</v>
      </c>
      <c r="C105" s="29">
        <v>45319.5</v>
      </c>
      <c r="D105" t="s">
        <v>107</v>
      </c>
      <c r="E105" t="s">
        <v>126</v>
      </c>
      <c r="F105" t="s">
        <v>115</v>
      </c>
      <c r="G105"/>
    </row>
    <row r="106" spans="1:7" ht="15.75" customHeight="1" x14ac:dyDescent="0.2">
      <c r="A106">
        <v>40</v>
      </c>
      <c r="B106">
        <v>13</v>
      </c>
      <c r="C106" s="29">
        <v>45319.5</v>
      </c>
      <c r="D106" t="s">
        <v>198</v>
      </c>
      <c r="E106" t="s">
        <v>53</v>
      </c>
      <c r="F106" t="s">
        <v>42</v>
      </c>
      <c r="G106"/>
    </row>
    <row r="107" spans="1:7" ht="15.75" customHeight="1" x14ac:dyDescent="0.2">
      <c r="A107">
        <v>30</v>
      </c>
      <c r="B107">
        <v>13</v>
      </c>
      <c r="C107" s="29">
        <v>45319.583333333336</v>
      </c>
      <c r="D107" t="s">
        <v>114</v>
      </c>
      <c r="E107" t="s">
        <v>8</v>
      </c>
      <c r="F107" s="17" t="s">
        <v>115</v>
      </c>
      <c r="G107" s="17"/>
    </row>
    <row r="108" spans="1:7" ht="15.75" customHeight="1" x14ac:dyDescent="0.2">
      <c r="A108">
        <v>40</v>
      </c>
      <c r="B108">
        <v>13</v>
      </c>
      <c r="C108" s="29">
        <v>45319.583333333336</v>
      </c>
      <c r="D108" t="s">
        <v>198</v>
      </c>
      <c r="E108" t="s">
        <v>71</v>
      </c>
      <c r="F108" t="s">
        <v>42</v>
      </c>
      <c r="G108"/>
    </row>
    <row r="109" spans="1:7" ht="15.75" customHeight="1" x14ac:dyDescent="0.2">
      <c r="A109" s="5">
        <v>88</v>
      </c>
      <c r="B109" s="5">
        <v>15</v>
      </c>
      <c r="C109" s="15">
        <v>45319.666666666664</v>
      </c>
      <c r="D109" s="5" t="s">
        <v>198</v>
      </c>
      <c r="E109" s="5" t="s">
        <v>62</v>
      </c>
      <c r="F109" s="5" t="s">
        <v>42</v>
      </c>
    </row>
    <row r="110" spans="1:7" ht="15.75" customHeight="1" x14ac:dyDescent="0.2">
      <c r="A110" s="5">
        <v>63</v>
      </c>
      <c r="B110" s="5">
        <v>13</v>
      </c>
      <c r="C110" s="9">
        <v>45319.75</v>
      </c>
      <c r="D110" s="5" t="s">
        <v>117</v>
      </c>
      <c r="E110" s="5" t="s">
        <v>80</v>
      </c>
      <c r="F110" s="5" t="s">
        <v>115</v>
      </c>
    </row>
    <row r="111" spans="1:7" ht="15.75" customHeight="1" x14ac:dyDescent="0.2">
      <c r="A111">
        <v>42</v>
      </c>
      <c r="B111">
        <v>14</v>
      </c>
      <c r="C111" s="29">
        <v>45325.625</v>
      </c>
      <c r="D111" t="s">
        <v>113</v>
      </c>
      <c r="E111" t="s">
        <v>71</v>
      </c>
      <c r="F111" t="s">
        <v>52</v>
      </c>
      <c r="G111"/>
    </row>
    <row r="112" spans="1:7" ht="15.75" customHeight="1" x14ac:dyDescent="0.2">
      <c r="A112" s="5">
        <v>68</v>
      </c>
      <c r="B112" s="5">
        <v>14</v>
      </c>
      <c r="C112" s="29">
        <v>45325.75</v>
      </c>
      <c r="D112" s="5" t="s">
        <v>116</v>
      </c>
      <c r="E112" s="5" t="s">
        <v>35</v>
      </c>
      <c r="F112" s="17" t="s">
        <v>193</v>
      </c>
      <c r="G112" s="3"/>
    </row>
    <row r="113" spans="1:7" ht="15.75" customHeight="1" x14ac:dyDescent="0.2">
      <c r="A113">
        <v>68</v>
      </c>
      <c r="B113">
        <v>14</v>
      </c>
      <c r="C113" s="29">
        <v>45325.791666666664</v>
      </c>
      <c r="D113" t="s">
        <v>113</v>
      </c>
      <c r="E113" t="s">
        <v>80</v>
      </c>
      <c r="F113" t="s">
        <v>52</v>
      </c>
    </row>
    <row r="114" spans="1:7" ht="15.75" customHeight="1" x14ac:dyDescent="0.2">
      <c r="A114" s="5">
        <v>42</v>
      </c>
      <c r="B114" s="5">
        <v>14</v>
      </c>
      <c r="C114" s="29">
        <v>45326.5</v>
      </c>
      <c r="D114" s="5" t="s">
        <v>132</v>
      </c>
      <c r="E114" s="5" t="s">
        <v>60</v>
      </c>
      <c r="F114" s="5" t="s">
        <v>196</v>
      </c>
      <c r="G114" s="18"/>
    </row>
    <row r="115" spans="1:7" ht="15.75" customHeight="1" x14ac:dyDescent="0.2">
      <c r="A115" s="5">
        <v>68</v>
      </c>
      <c r="B115" s="5">
        <v>14</v>
      </c>
      <c r="C115" s="15">
        <v>45326.5</v>
      </c>
      <c r="D115" s="5" t="s">
        <v>213</v>
      </c>
      <c r="E115" s="5" t="s">
        <v>212</v>
      </c>
      <c r="F115" s="5" t="s">
        <v>104</v>
      </c>
    </row>
    <row r="116" spans="1:7" ht="15.75" customHeight="1" x14ac:dyDescent="0.2">
      <c r="A116" s="5">
        <v>94</v>
      </c>
      <c r="B116" s="5">
        <v>16</v>
      </c>
      <c r="C116" s="15">
        <v>45326.541666666664</v>
      </c>
      <c r="D116" s="5" t="s">
        <v>122</v>
      </c>
      <c r="E116" s="5" t="s">
        <v>62</v>
      </c>
      <c r="F116" s="5" t="s">
        <v>96</v>
      </c>
    </row>
    <row r="117" spans="1:7" ht="15.75" customHeight="1" x14ac:dyDescent="0.2">
      <c r="A117">
        <v>43</v>
      </c>
      <c r="B117">
        <v>14</v>
      </c>
      <c r="C117" s="29">
        <v>45326.583333333336</v>
      </c>
      <c r="D117" t="s">
        <v>132</v>
      </c>
      <c r="E117" t="s">
        <v>53</v>
      </c>
      <c r="F117" t="s">
        <v>196</v>
      </c>
      <c r="G117"/>
    </row>
    <row r="118" spans="1:7" ht="15.75" customHeight="1" x14ac:dyDescent="0.2">
      <c r="A118" s="5">
        <v>32</v>
      </c>
      <c r="B118" s="5">
        <v>14</v>
      </c>
      <c r="C118" s="29">
        <v>45326.75</v>
      </c>
      <c r="D118" s="5" t="s">
        <v>132</v>
      </c>
      <c r="E118" s="5" t="s">
        <v>8</v>
      </c>
      <c r="F118" s="5" t="s">
        <v>196</v>
      </c>
    </row>
    <row r="119" spans="1:7" ht="15.75" customHeight="1" x14ac:dyDescent="0.2">
      <c r="A119" s="5">
        <v>98</v>
      </c>
      <c r="B119" s="5">
        <v>17</v>
      </c>
      <c r="C119" s="15">
        <v>45332.583333333336</v>
      </c>
      <c r="D119" s="5" t="s">
        <v>62</v>
      </c>
      <c r="E119" s="5" t="s">
        <v>218</v>
      </c>
      <c r="F119" s="5" t="s">
        <v>91</v>
      </c>
      <c r="G119" s="18" t="s">
        <v>71</v>
      </c>
    </row>
    <row r="120" spans="1:7" ht="15.75" customHeight="1" x14ac:dyDescent="0.2">
      <c r="A120" s="5">
        <v>106</v>
      </c>
      <c r="B120" s="5">
        <v>18</v>
      </c>
      <c r="C120" s="15">
        <v>45339.625</v>
      </c>
      <c r="D120" s="5" t="s">
        <v>109</v>
      </c>
      <c r="E120" s="5" t="s">
        <v>62</v>
      </c>
      <c r="F120" s="5" t="s">
        <v>103</v>
      </c>
    </row>
    <row r="121" spans="1:7" ht="15.75" customHeight="1" x14ac:dyDescent="0.2">
      <c r="A121">
        <v>45</v>
      </c>
      <c r="B121">
        <v>15</v>
      </c>
      <c r="C121" s="29">
        <v>45346.5</v>
      </c>
      <c r="D121" t="s">
        <v>126</v>
      </c>
      <c r="E121" t="s">
        <v>98</v>
      </c>
      <c r="F121" s="17" t="s">
        <v>91</v>
      </c>
      <c r="G121" s="3" t="s">
        <v>62</v>
      </c>
    </row>
    <row r="122" spans="1:7" ht="15.75" customHeight="1" x14ac:dyDescent="0.2">
      <c r="A122" s="5">
        <v>114</v>
      </c>
      <c r="B122" s="5">
        <v>19</v>
      </c>
      <c r="C122" s="15">
        <v>45346.583333333336</v>
      </c>
      <c r="D122" s="5" t="s">
        <v>62</v>
      </c>
      <c r="E122" s="5" t="s">
        <v>220</v>
      </c>
      <c r="F122" s="5" t="s">
        <v>91</v>
      </c>
      <c r="G122" s="18" t="s">
        <v>227</v>
      </c>
    </row>
    <row r="123" spans="1:7" ht="15.75" customHeight="1" x14ac:dyDescent="0.2">
      <c r="A123" s="5">
        <v>45</v>
      </c>
      <c r="B123" s="5">
        <v>15</v>
      </c>
      <c r="C123" s="29">
        <v>45346.666666666664</v>
      </c>
      <c r="D123" s="5" t="s">
        <v>71</v>
      </c>
      <c r="E123" s="5" t="s">
        <v>45</v>
      </c>
      <c r="F123" s="5" t="s">
        <v>91</v>
      </c>
      <c r="G123" s="18" t="s">
        <v>8</v>
      </c>
    </row>
    <row r="124" spans="1:7" ht="15.75" customHeight="1" x14ac:dyDescent="0.2">
      <c r="A124" s="5">
        <v>71</v>
      </c>
      <c r="B124" s="5">
        <v>15</v>
      </c>
      <c r="C124" s="29">
        <v>45346.75</v>
      </c>
      <c r="D124" s="9" t="s">
        <v>35</v>
      </c>
      <c r="E124" s="5" t="s">
        <v>98</v>
      </c>
      <c r="F124" s="5" t="s">
        <v>91</v>
      </c>
      <c r="G124" s="18" t="s">
        <v>80</v>
      </c>
    </row>
    <row r="125" spans="1:7" ht="15.75" customHeight="1" x14ac:dyDescent="0.2">
      <c r="A125">
        <v>71</v>
      </c>
      <c r="B125">
        <v>15</v>
      </c>
      <c r="C125" s="29">
        <v>45346.833333333336</v>
      </c>
      <c r="D125" t="s">
        <v>80</v>
      </c>
      <c r="E125" t="s">
        <v>98</v>
      </c>
      <c r="F125" t="s">
        <v>91</v>
      </c>
      <c r="G125" s="18" t="s">
        <v>35</v>
      </c>
    </row>
    <row r="126" spans="1:7" ht="15.75" customHeight="1" x14ac:dyDescent="0.2">
      <c r="A126" s="5">
        <v>45</v>
      </c>
      <c r="B126" s="5">
        <v>15</v>
      </c>
      <c r="C126" s="15">
        <v>45347.416666666664</v>
      </c>
      <c r="D126" s="5" t="s">
        <v>128</v>
      </c>
      <c r="E126" s="5" t="s">
        <v>98</v>
      </c>
      <c r="F126" s="5" t="s">
        <v>91</v>
      </c>
      <c r="G126" s="18" t="s">
        <v>212</v>
      </c>
    </row>
    <row r="127" spans="1:7" ht="15.75" customHeight="1" x14ac:dyDescent="0.2">
      <c r="A127" s="5">
        <v>71</v>
      </c>
      <c r="B127" s="5">
        <v>15</v>
      </c>
      <c r="C127" s="15">
        <v>45347.5</v>
      </c>
      <c r="D127" s="5" t="s">
        <v>212</v>
      </c>
      <c r="E127" s="5" t="s">
        <v>214</v>
      </c>
      <c r="F127" s="5" t="s">
        <v>91</v>
      </c>
      <c r="G127" s="18" t="s">
        <v>128</v>
      </c>
    </row>
    <row r="128" spans="1:7" ht="15.75" customHeight="1" x14ac:dyDescent="0.2">
      <c r="A128">
        <v>46</v>
      </c>
      <c r="B128">
        <v>15</v>
      </c>
      <c r="C128" s="29">
        <v>45347.583333333336</v>
      </c>
      <c r="D128" t="s">
        <v>60</v>
      </c>
      <c r="E128" t="s">
        <v>98</v>
      </c>
      <c r="F128" t="s">
        <v>91</v>
      </c>
      <c r="G128" s="18" t="s">
        <v>74</v>
      </c>
    </row>
    <row r="129" spans="1:7" ht="15.75" customHeight="1" x14ac:dyDescent="0.2">
      <c r="A129">
        <v>34</v>
      </c>
      <c r="B129">
        <v>15</v>
      </c>
      <c r="C129" s="29">
        <v>45347.666666666664</v>
      </c>
      <c r="D129" t="s">
        <v>74</v>
      </c>
      <c r="E129" t="s">
        <v>45</v>
      </c>
      <c r="F129" t="s">
        <v>91</v>
      </c>
      <c r="G129" s="18" t="s">
        <v>60</v>
      </c>
    </row>
    <row r="130" spans="1:7" ht="15.75" customHeight="1" x14ac:dyDescent="0.2">
      <c r="A130">
        <v>46</v>
      </c>
      <c r="B130">
        <v>15</v>
      </c>
      <c r="C130" s="29">
        <v>45347.75</v>
      </c>
      <c r="D130" t="s">
        <v>53</v>
      </c>
      <c r="E130" t="s">
        <v>37</v>
      </c>
      <c r="F130" t="s">
        <v>91</v>
      </c>
      <c r="G130" s="18" t="s">
        <v>71</v>
      </c>
    </row>
    <row r="131" spans="1:7" ht="15.75" customHeight="1" x14ac:dyDescent="0.2">
      <c r="A131" s="5">
        <v>49</v>
      </c>
      <c r="B131" s="5">
        <v>16</v>
      </c>
      <c r="C131" s="15">
        <v>45353.458333333336</v>
      </c>
      <c r="D131" s="5" t="s">
        <v>131</v>
      </c>
      <c r="E131" s="5" t="s">
        <v>128</v>
      </c>
      <c r="F131" s="5" t="s">
        <v>96</v>
      </c>
    </row>
    <row r="132" spans="1:7" ht="15.75" customHeight="1" x14ac:dyDescent="0.2">
      <c r="A132" s="5">
        <v>118</v>
      </c>
      <c r="B132" s="5">
        <v>20</v>
      </c>
      <c r="C132" s="15">
        <v>45353.666666666664</v>
      </c>
      <c r="D132" s="5" t="s">
        <v>221</v>
      </c>
      <c r="E132" s="5" t="s">
        <v>62</v>
      </c>
      <c r="F132" s="5" t="s">
        <v>224</v>
      </c>
    </row>
    <row r="133" spans="1:7" ht="15.75" customHeight="1" x14ac:dyDescent="0.2">
      <c r="A133" s="5">
        <v>37</v>
      </c>
      <c r="B133" s="5">
        <v>16</v>
      </c>
      <c r="C133" s="29">
        <v>45354.458333333336</v>
      </c>
      <c r="D133" s="5" t="s">
        <v>201</v>
      </c>
      <c r="E133" s="5" t="s">
        <v>74</v>
      </c>
      <c r="F133" s="5" t="s">
        <v>96</v>
      </c>
    </row>
    <row r="134" spans="1:7" ht="15.75" customHeight="1" x14ac:dyDescent="0.2">
      <c r="A134">
        <v>49</v>
      </c>
      <c r="B134">
        <v>16</v>
      </c>
      <c r="C134" s="29">
        <v>45354.5</v>
      </c>
      <c r="D134" t="s">
        <v>199</v>
      </c>
      <c r="E134" t="s">
        <v>53</v>
      </c>
      <c r="F134" t="s">
        <v>197</v>
      </c>
      <c r="G134"/>
    </row>
    <row r="135" spans="1:7" ht="15.75" customHeight="1" x14ac:dyDescent="0.2">
      <c r="A135">
        <v>49</v>
      </c>
      <c r="B135">
        <v>16</v>
      </c>
      <c r="C135" s="29">
        <v>45354.5625</v>
      </c>
      <c r="D135" t="s">
        <v>131</v>
      </c>
      <c r="E135" t="s">
        <v>60</v>
      </c>
      <c r="F135" t="s">
        <v>96</v>
      </c>
      <c r="G135"/>
    </row>
    <row r="136" spans="1:7" ht="15.75" customHeight="1" x14ac:dyDescent="0.2">
      <c r="A136">
        <v>78</v>
      </c>
      <c r="B136">
        <v>16</v>
      </c>
      <c r="C136" s="29">
        <v>45354.583333333336</v>
      </c>
      <c r="D136" t="s">
        <v>100</v>
      </c>
      <c r="E136" t="s">
        <v>80</v>
      </c>
      <c r="F136" t="s">
        <v>118</v>
      </c>
      <c r="G136"/>
    </row>
    <row r="137" spans="1:7" ht="15.75" customHeight="1" x14ac:dyDescent="0.2">
      <c r="A137">
        <v>49</v>
      </c>
      <c r="B137">
        <v>16</v>
      </c>
      <c r="C137" s="29">
        <v>45354.583333333336</v>
      </c>
      <c r="D137" t="s">
        <v>199</v>
      </c>
      <c r="E137" t="s">
        <v>71</v>
      </c>
      <c r="F137" t="s">
        <v>197</v>
      </c>
      <c r="G137" s="18"/>
    </row>
    <row r="138" spans="1:7" ht="15.75" customHeight="1" x14ac:dyDescent="0.2">
      <c r="A138">
        <v>50</v>
      </c>
      <c r="B138">
        <v>16</v>
      </c>
      <c r="C138" s="29">
        <v>45354.666666666664</v>
      </c>
      <c r="D138" t="s">
        <v>203</v>
      </c>
      <c r="E138" t="s">
        <v>126</v>
      </c>
      <c r="F138" t="s">
        <v>206</v>
      </c>
      <c r="G138"/>
    </row>
    <row r="139" spans="1:7" ht="15.75" customHeight="1" x14ac:dyDescent="0.2">
      <c r="A139">
        <v>37</v>
      </c>
      <c r="B139">
        <v>16</v>
      </c>
      <c r="C139" s="29">
        <v>45354.75</v>
      </c>
      <c r="D139" t="s">
        <v>106</v>
      </c>
      <c r="E139" t="s">
        <v>8</v>
      </c>
      <c r="F139" t="s">
        <v>197</v>
      </c>
    </row>
    <row r="140" spans="1:7" ht="15.75" customHeight="1" x14ac:dyDescent="0.2">
      <c r="A140">
        <v>52</v>
      </c>
      <c r="B140">
        <v>17</v>
      </c>
      <c r="C140" s="29">
        <v>45360.5</v>
      </c>
      <c r="D140" t="s">
        <v>126</v>
      </c>
      <c r="E140" t="s">
        <v>124</v>
      </c>
      <c r="F140" t="s">
        <v>91</v>
      </c>
      <c r="G140" s="18" t="s">
        <v>62</v>
      </c>
    </row>
    <row r="141" spans="1:7" ht="15.75" customHeight="1" x14ac:dyDescent="0.2">
      <c r="A141" s="5">
        <v>124</v>
      </c>
      <c r="B141" s="5">
        <v>21</v>
      </c>
      <c r="C141" s="15">
        <v>45360.583333333336</v>
      </c>
      <c r="D141" s="5" t="s">
        <v>62</v>
      </c>
      <c r="E141" s="5" t="s">
        <v>222</v>
      </c>
      <c r="F141" s="5" t="s">
        <v>91</v>
      </c>
      <c r="G141" s="18" t="s">
        <v>126</v>
      </c>
    </row>
    <row r="142" spans="1:7" ht="15.75" customHeight="1" x14ac:dyDescent="0.2">
      <c r="A142">
        <v>38</v>
      </c>
      <c r="B142">
        <v>17</v>
      </c>
      <c r="C142" s="29">
        <v>45360.666666666664</v>
      </c>
      <c r="D142" t="s">
        <v>8</v>
      </c>
      <c r="E142" t="s">
        <v>194</v>
      </c>
      <c r="F142" t="s">
        <v>91</v>
      </c>
      <c r="G142" s="18" t="s">
        <v>71</v>
      </c>
    </row>
    <row r="143" spans="1:7" ht="15.75" customHeight="1" x14ac:dyDescent="0.2">
      <c r="A143">
        <v>84</v>
      </c>
      <c r="B143">
        <v>17</v>
      </c>
      <c r="C143" s="29">
        <v>45360.833333333336</v>
      </c>
      <c r="D143" t="s">
        <v>80</v>
      </c>
      <c r="E143" t="s">
        <v>90</v>
      </c>
      <c r="F143" t="s">
        <v>91</v>
      </c>
      <c r="G143" s="18" t="s">
        <v>35</v>
      </c>
    </row>
    <row r="144" spans="1:7" ht="15.75" customHeight="1" x14ac:dyDescent="0.2">
      <c r="A144" s="5">
        <v>84</v>
      </c>
      <c r="B144" s="5">
        <v>17</v>
      </c>
      <c r="C144" s="15">
        <v>45361.416666666664</v>
      </c>
      <c r="D144" s="5" t="s">
        <v>212</v>
      </c>
      <c r="E144" s="5" t="s">
        <v>215</v>
      </c>
      <c r="F144" s="5" t="s">
        <v>91</v>
      </c>
      <c r="G144" s="18" t="s">
        <v>128</v>
      </c>
    </row>
    <row r="145" spans="1:7" ht="15.75" customHeight="1" x14ac:dyDescent="0.2">
      <c r="A145" s="5">
        <v>53</v>
      </c>
      <c r="B145" s="5">
        <v>17</v>
      </c>
      <c r="C145" s="15">
        <v>45361.5</v>
      </c>
      <c r="D145" s="5" t="s">
        <v>128</v>
      </c>
      <c r="E145" s="5" t="s">
        <v>124</v>
      </c>
      <c r="F145" s="5" t="s">
        <v>91</v>
      </c>
      <c r="G145" s="18" t="s">
        <v>212</v>
      </c>
    </row>
    <row r="146" spans="1:7" ht="15.75" customHeight="1" x14ac:dyDescent="0.2">
      <c r="A146">
        <v>53</v>
      </c>
      <c r="B146">
        <v>17</v>
      </c>
      <c r="C146" s="29">
        <v>45361.583333333336</v>
      </c>
      <c r="D146" t="s">
        <v>60</v>
      </c>
      <c r="E146" t="s">
        <v>208</v>
      </c>
      <c r="F146" t="s">
        <v>91</v>
      </c>
      <c r="G146" s="18" t="s">
        <v>53</v>
      </c>
    </row>
    <row r="147" spans="1:7" ht="15.75" customHeight="1" x14ac:dyDescent="0.2">
      <c r="A147" s="5">
        <v>53</v>
      </c>
      <c r="B147" s="5">
        <v>17</v>
      </c>
      <c r="C147" s="29">
        <v>45361.666666666664</v>
      </c>
      <c r="D147" s="5" t="s">
        <v>53</v>
      </c>
      <c r="E147" s="5" t="s">
        <v>124</v>
      </c>
      <c r="F147" s="5" t="s">
        <v>91</v>
      </c>
      <c r="G147" s="18" t="s">
        <v>60</v>
      </c>
    </row>
    <row r="148" spans="1:7" ht="15.75" customHeight="1" x14ac:dyDescent="0.2">
      <c r="A148" s="5">
        <v>88</v>
      </c>
      <c r="B148" s="5">
        <v>18</v>
      </c>
      <c r="C148" s="15">
        <v>45367.5</v>
      </c>
      <c r="D148" s="5" t="s">
        <v>216</v>
      </c>
      <c r="E148" s="5" t="s">
        <v>212</v>
      </c>
      <c r="F148" s="5" t="s">
        <v>49</v>
      </c>
    </row>
    <row r="149" spans="1:7" ht="15.75" customHeight="1" x14ac:dyDescent="0.2">
      <c r="A149">
        <v>55</v>
      </c>
      <c r="B149">
        <v>18</v>
      </c>
      <c r="C149" s="29">
        <v>45367.583333333336</v>
      </c>
      <c r="D149" t="s">
        <v>124</v>
      </c>
      <c r="E149" t="s">
        <v>60</v>
      </c>
      <c r="F149" t="s">
        <v>125</v>
      </c>
      <c r="G149"/>
    </row>
    <row r="150" spans="1:7" ht="15.75" customHeight="1" x14ac:dyDescent="0.2">
      <c r="A150" s="5">
        <v>55</v>
      </c>
      <c r="B150" s="5">
        <v>18</v>
      </c>
      <c r="C150" s="15">
        <v>45367.583333333336</v>
      </c>
      <c r="D150" s="5" t="s">
        <v>210</v>
      </c>
      <c r="E150" s="5" t="s">
        <v>128</v>
      </c>
      <c r="F150" s="5" t="s">
        <v>49</v>
      </c>
    </row>
    <row r="151" spans="1:7" ht="15.75" customHeight="1" x14ac:dyDescent="0.2">
      <c r="A151" s="5">
        <v>130</v>
      </c>
      <c r="B151" s="5">
        <v>22</v>
      </c>
      <c r="C151" s="15">
        <v>45367.635416666664</v>
      </c>
      <c r="D151" s="5" t="s">
        <v>108</v>
      </c>
      <c r="E151" s="5" t="s">
        <v>62</v>
      </c>
      <c r="F151" s="5" t="s">
        <v>225</v>
      </c>
    </row>
    <row r="152" spans="1:7" ht="15.75" customHeight="1" x14ac:dyDescent="0.2">
      <c r="A152">
        <v>41</v>
      </c>
      <c r="B152">
        <v>18</v>
      </c>
      <c r="C152" s="29">
        <v>45367.666666666664</v>
      </c>
      <c r="D152" t="s">
        <v>99</v>
      </c>
      <c r="E152" t="s">
        <v>74</v>
      </c>
      <c r="F152" t="s">
        <v>49</v>
      </c>
      <c r="G152"/>
    </row>
    <row r="153" spans="1:7" ht="15.75" customHeight="1" x14ac:dyDescent="0.2">
      <c r="A153">
        <v>54</v>
      </c>
      <c r="B153">
        <v>18</v>
      </c>
      <c r="C153" s="29">
        <v>45367.666666666664</v>
      </c>
      <c r="D153" t="s">
        <v>204</v>
      </c>
      <c r="E153" t="s">
        <v>126</v>
      </c>
      <c r="F153" t="s">
        <v>125</v>
      </c>
      <c r="G153"/>
    </row>
    <row r="154" spans="1:7" ht="15.75" customHeight="1" x14ac:dyDescent="0.2">
      <c r="A154">
        <v>88</v>
      </c>
      <c r="B154">
        <v>18</v>
      </c>
      <c r="C154" s="29">
        <v>45367.708333333336</v>
      </c>
      <c r="D154" t="s">
        <v>94</v>
      </c>
      <c r="E154" t="s">
        <v>35</v>
      </c>
      <c r="F154" t="s">
        <v>51</v>
      </c>
      <c r="G154" s="3"/>
    </row>
    <row r="155" spans="1:7" ht="15.75" customHeight="1" x14ac:dyDescent="0.2">
      <c r="A155">
        <v>41</v>
      </c>
      <c r="B155">
        <v>18</v>
      </c>
      <c r="C155" s="29">
        <v>45367.791666666664</v>
      </c>
      <c r="D155" t="s">
        <v>94</v>
      </c>
      <c r="E155" t="s">
        <v>8</v>
      </c>
      <c r="F155" t="s">
        <v>51</v>
      </c>
      <c r="G155"/>
    </row>
    <row r="156" spans="1:7" ht="15.75" customHeight="1" x14ac:dyDescent="0.2">
      <c r="A156">
        <v>88</v>
      </c>
      <c r="B156">
        <v>18</v>
      </c>
      <c r="C156" s="29">
        <v>45367.833333333336</v>
      </c>
      <c r="D156" t="s">
        <v>119</v>
      </c>
      <c r="E156" t="s">
        <v>80</v>
      </c>
      <c r="F156" t="s">
        <v>120</v>
      </c>
      <c r="G156"/>
    </row>
    <row r="157" spans="1:7" ht="15.75" customHeight="1" x14ac:dyDescent="0.2">
      <c r="A157">
        <v>56</v>
      </c>
      <c r="B157">
        <v>18</v>
      </c>
      <c r="C157" s="29">
        <v>45368.666666666664</v>
      </c>
      <c r="D157" t="s">
        <v>39</v>
      </c>
      <c r="E157" t="s">
        <v>71</v>
      </c>
      <c r="F157" t="s">
        <v>200</v>
      </c>
      <c r="G157" s="18"/>
    </row>
  </sheetData>
  <autoFilter ref="A1:G157">
    <sortState ref="A2:H163">
      <sortCondition ref="C1:C117"/>
    </sortState>
  </autoFilter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tabSelected="1" zoomScaleNormal="100" workbookViewId="0">
      <selection activeCell="D157" sqref="D157"/>
    </sheetView>
  </sheetViews>
  <sheetFormatPr baseColWidth="10" defaultColWidth="11.42578125" defaultRowHeight="14.25" x14ac:dyDescent="0.2"/>
  <cols>
    <col min="1" max="1" width="11.42578125" style="25" customWidth="1"/>
    <col min="2" max="2" width="8.42578125" style="24" bestFit="1" customWidth="1"/>
    <col min="3" max="3" width="15.42578125" style="26" customWidth="1"/>
    <col min="4" max="4" width="14.5703125" style="24" customWidth="1"/>
    <col min="5" max="5" width="20" style="24" customWidth="1"/>
    <col min="6" max="7" width="29.85546875" style="24" bestFit="1" customWidth="1"/>
    <col min="8" max="8" width="32" style="24" bestFit="1" customWidth="1"/>
    <col min="9" max="9" width="16.5703125" style="24" customWidth="1"/>
    <col min="10" max="10" width="21.85546875" style="24" bestFit="1" customWidth="1"/>
    <col min="11" max="16384" width="11.42578125" style="24"/>
  </cols>
  <sheetData>
    <row r="1" spans="1:10" s="23" customFormat="1" ht="20.100000000000001" customHeight="1" x14ac:dyDescent="0.2">
      <c r="A1" s="19" t="s">
        <v>0</v>
      </c>
      <c r="B1" s="20" t="s">
        <v>1</v>
      </c>
      <c r="C1" s="21" t="s">
        <v>2</v>
      </c>
      <c r="D1" s="22" t="s">
        <v>5</v>
      </c>
      <c r="E1" s="20" t="s">
        <v>7</v>
      </c>
      <c r="F1" s="20" t="s">
        <v>3</v>
      </c>
      <c r="G1" s="20" t="s">
        <v>4</v>
      </c>
      <c r="H1" s="20" t="s">
        <v>6</v>
      </c>
      <c r="I1" s="20" t="s">
        <v>9</v>
      </c>
      <c r="J1" s="20" t="s">
        <v>10</v>
      </c>
    </row>
    <row r="2" spans="1:10" s="23" customFormat="1" ht="20.100000000000001" customHeight="1" x14ac:dyDescent="0.2">
      <c r="A2" s="14">
        <f>'DBB2023'!A2</f>
        <v>2</v>
      </c>
      <c r="B2" s="11">
        <f>'DBB2023'!C2</f>
        <v>45185.458333333336</v>
      </c>
      <c r="C2" s="12">
        <f>'DBB2023'!C2</f>
        <v>45185.458333333336</v>
      </c>
      <c r="D2" s="13">
        <f>'DBB2023'!C2</f>
        <v>45185.458333333336</v>
      </c>
      <c r="E2" s="16" t="str">
        <f>IF(LEFT(F2,3)="TVK",F2,G2)</f>
        <v>TVK U12mix2</v>
      </c>
      <c r="F2" s="27" t="str">
        <f>'DBB2023'!D2</f>
        <v>BBV Landau</v>
      </c>
      <c r="G2" s="14" t="str">
        <f>'DBB2023'!E2</f>
        <v>TVK U12mix2</v>
      </c>
      <c r="H2" s="14" t="str">
        <f>'DBB2023'!F2</f>
        <v>Sporthalle West</v>
      </c>
      <c r="I2" s="14" t="str">
        <f>IF(LEFT(F2,3)="TVK","Heim","Auswärts")</f>
        <v>Auswärts</v>
      </c>
      <c r="J2" s="14" t="str">
        <f>IF('DBB2023'!G2=0,"",'DBB2023'!G2)</f>
        <v/>
      </c>
    </row>
    <row r="3" spans="1:10" ht="20.100000000000001" customHeight="1" x14ac:dyDescent="0.2">
      <c r="A3" s="14">
        <f>'DBB2023'!A3</f>
        <v>1</v>
      </c>
      <c r="B3" s="11">
        <f>'DBB2023'!C3</f>
        <v>45185.5</v>
      </c>
      <c r="C3" s="12">
        <f>'DBB2023'!C3</f>
        <v>45185.5</v>
      </c>
      <c r="D3" s="13">
        <f>'DBB2023'!C3</f>
        <v>45185.5</v>
      </c>
      <c r="E3" s="16" t="str">
        <f t="shared" ref="E3:E18" si="0">IF(LEFT(F3,3)="TVK",F3,G3)</f>
        <v>TVK U14w</v>
      </c>
      <c r="F3" s="27" t="str">
        <f>'DBB2023'!D3</f>
        <v>SG TSG Deidesheim / Neustadt</v>
      </c>
      <c r="G3" s="14" t="str">
        <f>'DBB2023'!E3</f>
        <v>TVK U14w</v>
      </c>
      <c r="H3" s="14" t="str">
        <f>'DBB2023'!F3</f>
        <v>Böbig Schulzentrum</v>
      </c>
      <c r="I3" s="14" t="str">
        <f t="shared" ref="I3:I18" si="1">IF(LEFT(F3,3)="TVK","Heim","Auswärts")</f>
        <v>Auswärts</v>
      </c>
      <c r="J3" s="14" t="str">
        <f>IF('DBB2023'!G3=0,"",'DBB2023'!G3)</f>
        <v/>
      </c>
    </row>
    <row r="4" spans="1:10" ht="20.100000000000001" customHeight="1" x14ac:dyDescent="0.2">
      <c r="A4" s="14">
        <f>'DBB2023'!A4</f>
        <v>2</v>
      </c>
      <c r="B4" s="11">
        <f>'DBB2023'!C4</f>
        <v>45185.666666666664</v>
      </c>
      <c r="C4" s="12">
        <f>'DBB2023'!C4</f>
        <v>45185.666666666664</v>
      </c>
      <c r="D4" s="13">
        <f>'DBB2023'!C4</f>
        <v>45185.666666666664</v>
      </c>
      <c r="E4" s="16" t="str">
        <f t="shared" si="0"/>
        <v>TVK U16w</v>
      </c>
      <c r="F4" s="27" t="str">
        <f>'DBB2023'!D4</f>
        <v>SG Ludwigshafen / Frankenthal</v>
      </c>
      <c r="G4" s="14" t="str">
        <f>'DBB2023'!E4</f>
        <v>TVK U16w</v>
      </c>
      <c r="H4" s="14" t="str">
        <f>'DBB2023'!F4</f>
        <v>Theodor-Heuss-Gymnasium</v>
      </c>
      <c r="I4" s="14" t="str">
        <f t="shared" si="1"/>
        <v>Auswärts</v>
      </c>
      <c r="J4" s="14" t="str">
        <f>IF('DBB2023'!G4=0,"",'DBB2023'!G4)</f>
        <v/>
      </c>
    </row>
    <row r="5" spans="1:10" ht="20.100000000000001" customHeight="1" x14ac:dyDescent="0.2">
      <c r="A5" s="14">
        <f>'DBB2023'!A5</f>
        <v>2</v>
      </c>
      <c r="B5" s="11">
        <f>'DBB2023'!C5</f>
        <v>45186.5</v>
      </c>
      <c r="C5" s="12">
        <f>'DBB2023'!C5</f>
        <v>45186.5</v>
      </c>
      <c r="D5" s="13">
        <f>'DBB2023'!C5</f>
        <v>45186.5</v>
      </c>
      <c r="E5" s="16" t="str">
        <f t="shared" si="0"/>
        <v>TVK U16m</v>
      </c>
      <c r="F5" s="27" t="str">
        <f>'DBB2023'!D5</f>
        <v>DJK Nieder-Olm e. V. 1</v>
      </c>
      <c r="G5" s="14" t="str">
        <f>'DBB2023'!E5</f>
        <v>TVK U16m</v>
      </c>
      <c r="H5" s="14" t="str">
        <f>'DBB2023'!F5</f>
        <v>Heinz-Kerz-Halle</v>
      </c>
      <c r="I5" s="14" t="str">
        <f t="shared" si="1"/>
        <v>Auswärts</v>
      </c>
      <c r="J5" s="14" t="str">
        <f>IF('DBB2023'!G5=0,"",'DBB2023'!G5)</f>
        <v/>
      </c>
    </row>
    <row r="6" spans="1:10" ht="20.100000000000001" customHeight="1" x14ac:dyDescent="0.2">
      <c r="A6" s="14">
        <f>'DBB2023'!A6</f>
        <v>2</v>
      </c>
      <c r="B6" s="11">
        <f>'DBB2023'!C6</f>
        <v>45186.625</v>
      </c>
      <c r="C6" s="12">
        <f>'DBB2023'!C6</f>
        <v>45186.625</v>
      </c>
      <c r="D6" s="13">
        <f>'DBB2023'!C6</f>
        <v>45186.625</v>
      </c>
      <c r="E6" s="16" t="str">
        <f t="shared" si="0"/>
        <v>TVK Damen</v>
      </c>
      <c r="F6" s="27" t="str">
        <f>'DBB2023'!D6</f>
        <v>SG TSG Deidesheim / Neustadt</v>
      </c>
      <c r="G6" s="14" t="str">
        <f>'DBB2023'!E6</f>
        <v>TVK Damen</v>
      </c>
      <c r="H6" s="14" t="str">
        <f>'DBB2023'!F6</f>
        <v>Kurfürst-Ruprecht-Gymnasium</v>
      </c>
      <c r="I6" s="14" t="str">
        <f t="shared" si="1"/>
        <v>Auswärts</v>
      </c>
      <c r="J6" s="14" t="str">
        <f>IF('DBB2023'!G6=0,"",'DBB2023'!G6)</f>
        <v/>
      </c>
    </row>
    <row r="7" spans="1:10" ht="20.100000000000001" customHeight="1" x14ac:dyDescent="0.2">
      <c r="A7" s="14">
        <f>'DBB2023'!A7</f>
        <v>2</v>
      </c>
      <c r="B7" s="11">
        <f>'DBB2023'!C7</f>
        <v>45186.708333333336</v>
      </c>
      <c r="C7" s="12">
        <f>'DBB2023'!C7</f>
        <v>45186.708333333336</v>
      </c>
      <c r="D7" s="13">
        <f>'DBB2023'!C7</f>
        <v>45186.708333333336</v>
      </c>
      <c r="E7" s="16" t="str">
        <f t="shared" si="0"/>
        <v>TVK I</v>
      </c>
      <c r="F7" s="27" t="str">
        <f>'DBB2023'!D7</f>
        <v>BBV Landau</v>
      </c>
      <c r="G7" s="14" t="str">
        <f>'DBB2023'!E7</f>
        <v>TVK I</v>
      </c>
      <c r="H7" s="14" t="str">
        <f>'DBB2023'!F7</f>
        <v>Turnhalle Horstringschule</v>
      </c>
      <c r="I7" s="14" t="str">
        <f t="shared" si="1"/>
        <v>Auswärts</v>
      </c>
      <c r="J7" s="14" t="str">
        <f>IF('DBB2023'!G7=0,"",'DBB2023'!G7)</f>
        <v/>
      </c>
    </row>
    <row r="8" spans="1:10" ht="20.100000000000001" customHeight="1" x14ac:dyDescent="0.2">
      <c r="A8" s="14">
        <f>'DBB2023'!A8</f>
        <v>4</v>
      </c>
      <c r="B8" s="11">
        <f>'DBB2023'!C8</f>
        <v>45192.5</v>
      </c>
      <c r="C8" s="12">
        <f>'DBB2023'!C8</f>
        <v>45192.5</v>
      </c>
      <c r="D8" s="13">
        <f>'DBB2023'!C8</f>
        <v>45192.5</v>
      </c>
      <c r="E8" s="16" t="str">
        <f t="shared" si="0"/>
        <v>TVK U18m</v>
      </c>
      <c r="F8" s="27" t="str">
        <f>'DBB2023'!D8</f>
        <v>TVK U18m</v>
      </c>
      <c r="G8" s="14" t="str">
        <f>'DBB2023'!E8</f>
        <v>SG TV Dürkheim-BB-Int. Speyer</v>
      </c>
      <c r="H8" s="14" t="str">
        <f>'DBB2023'!F8</f>
        <v>Regionale Schule</v>
      </c>
      <c r="I8" s="14" t="str">
        <f t="shared" si="1"/>
        <v>Heim</v>
      </c>
      <c r="J8" s="14" t="str">
        <f>IF('DBB2023'!G8=0,"",'DBB2023'!G8)</f>
        <v>TVK II</v>
      </c>
    </row>
    <row r="9" spans="1:10" ht="20.100000000000001" customHeight="1" x14ac:dyDescent="0.2">
      <c r="A9" s="14">
        <f>'DBB2023'!A9</f>
        <v>3</v>
      </c>
      <c r="B9" s="11">
        <f>'DBB2023'!C9</f>
        <v>45192.583333333336</v>
      </c>
      <c r="C9" s="12">
        <f>'DBB2023'!C9</f>
        <v>45192.583333333336</v>
      </c>
      <c r="D9" s="13">
        <f>'DBB2023'!C9</f>
        <v>45192.583333333336</v>
      </c>
      <c r="E9" s="16" t="str">
        <f t="shared" si="0"/>
        <v>TVK II</v>
      </c>
      <c r="F9" s="27" t="str">
        <f>'DBB2023'!D9</f>
        <v>TVK II</v>
      </c>
      <c r="G9" s="14" t="str">
        <f>'DBB2023'!E9</f>
        <v>TV Bad Bergzabern 2</v>
      </c>
      <c r="H9" s="14" t="str">
        <f>'DBB2023'!F9</f>
        <v>Regionale Schule</v>
      </c>
      <c r="I9" s="14" t="str">
        <f t="shared" si="1"/>
        <v>Heim</v>
      </c>
      <c r="J9" s="14" t="str">
        <f>IF('DBB2023'!G9=0,"",'DBB2023'!G9)</f>
        <v>TVK U18m</v>
      </c>
    </row>
    <row r="10" spans="1:10" ht="20.100000000000001" customHeight="1" x14ac:dyDescent="0.2">
      <c r="A10" s="14">
        <f>'DBB2023'!A10</f>
        <v>8</v>
      </c>
      <c r="B10" s="11">
        <f>'DBB2023'!C10</f>
        <v>45192.666666666664</v>
      </c>
      <c r="C10" s="12">
        <f>'DBB2023'!C10</f>
        <v>45192.666666666664</v>
      </c>
      <c r="D10" s="13">
        <f>'DBB2023'!C10</f>
        <v>45192.666666666664</v>
      </c>
      <c r="E10" s="16" t="str">
        <f t="shared" si="0"/>
        <v>TVK Damen</v>
      </c>
      <c r="F10" s="27" t="str">
        <f>'DBB2023'!D10</f>
        <v>TVK Damen</v>
      </c>
      <c r="G10" s="14" t="str">
        <f>'DBB2023'!E10</f>
        <v>TG 1846 Worms</v>
      </c>
      <c r="H10" s="14" t="str">
        <f>'DBB2023'!F10</f>
        <v>Regionale Schule</v>
      </c>
      <c r="I10" s="14" t="str">
        <f t="shared" si="1"/>
        <v>Heim</v>
      </c>
      <c r="J10" s="14" t="str">
        <f>IF('DBB2023'!G10=0,"",'DBB2023'!G10)</f>
        <v>TVK I</v>
      </c>
    </row>
    <row r="11" spans="1:10" ht="20.100000000000001" customHeight="1" x14ac:dyDescent="0.2">
      <c r="A11" s="14">
        <f>'DBB2023'!A11</f>
        <v>8</v>
      </c>
      <c r="B11" s="11">
        <f>'DBB2023'!C11</f>
        <v>45192.75</v>
      </c>
      <c r="C11" s="12">
        <f>'DBB2023'!C11</f>
        <v>45192.75</v>
      </c>
      <c r="D11" s="13">
        <f>'DBB2023'!C11</f>
        <v>45192.75</v>
      </c>
      <c r="E11" s="16" t="str">
        <f t="shared" si="0"/>
        <v>TVK I</v>
      </c>
      <c r="F11" s="27" t="str">
        <f>'DBB2023'!D11</f>
        <v>TVK I</v>
      </c>
      <c r="G11" s="14" t="str">
        <f>'DBB2023'!E11</f>
        <v>TG 1846 Worms</v>
      </c>
      <c r="H11" s="14" t="str">
        <f>'DBB2023'!F11</f>
        <v>Regionale Schule</v>
      </c>
      <c r="I11" s="14" t="str">
        <f t="shared" si="1"/>
        <v>Heim</v>
      </c>
      <c r="J11" s="14" t="str">
        <f>IF('DBB2023'!G11=0,"",'DBB2023'!G11)</f>
        <v>TVK Damen</v>
      </c>
    </row>
    <row r="12" spans="1:10" ht="20.100000000000001" customHeight="1" x14ac:dyDescent="0.2">
      <c r="A12" s="14">
        <f>'DBB2023'!A12</f>
        <v>6</v>
      </c>
      <c r="B12" s="11">
        <f>'DBB2023'!C12</f>
        <v>45193.5</v>
      </c>
      <c r="C12" s="12">
        <f>'DBB2023'!C12</f>
        <v>45193.5</v>
      </c>
      <c r="D12" s="13">
        <f>'DBB2023'!C12</f>
        <v>45193.5</v>
      </c>
      <c r="E12" s="16" t="str">
        <f t="shared" si="0"/>
        <v>TVK U12mix2</v>
      </c>
      <c r="F12" s="27" t="str">
        <f>'DBB2023'!D12</f>
        <v>TVK U12mix2</v>
      </c>
      <c r="G12" s="14" t="str">
        <f>'DBB2023'!E12</f>
        <v>TV Bad Bergzabern</v>
      </c>
      <c r="H12" s="14" t="str">
        <f>'DBB2023'!F12</f>
        <v>Regionale Schule</v>
      </c>
      <c r="I12" s="14" t="str">
        <f t="shared" si="1"/>
        <v>Heim</v>
      </c>
      <c r="J12" s="14" t="str">
        <f>IF('DBB2023'!G12=0,"",'DBB2023'!G12)</f>
        <v>TVK U14w</v>
      </c>
    </row>
    <row r="13" spans="1:10" ht="20.100000000000001" customHeight="1" x14ac:dyDescent="0.2">
      <c r="A13" s="14">
        <f>'DBB2023'!A13</f>
        <v>4</v>
      </c>
      <c r="B13" s="11">
        <f>'DBB2023'!C13</f>
        <v>45193.583333333336</v>
      </c>
      <c r="C13" s="12">
        <f>'DBB2023'!C13</f>
        <v>45193.583333333336</v>
      </c>
      <c r="D13" s="13">
        <f>'DBB2023'!C13</f>
        <v>45193.583333333336</v>
      </c>
      <c r="E13" s="16" t="str">
        <f t="shared" si="0"/>
        <v>TVK U14w</v>
      </c>
      <c r="F13" s="27" t="str">
        <f>'DBB2023'!D13</f>
        <v>TVK U14w</v>
      </c>
      <c r="G13" s="14" t="str">
        <f>'DBB2023'!E13</f>
        <v>BBV Landau</v>
      </c>
      <c r="H13" s="14" t="str">
        <f>'DBB2023'!F13</f>
        <v>Regionale Schule</v>
      </c>
      <c r="I13" s="14" t="str">
        <f t="shared" si="1"/>
        <v>Heim</v>
      </c>
      <c r="J13" s="14" t="str">
        <f>IF('DBB2023'!G13=0,"",'DBB2023'!G13)</f>
        <v>TVK U12mix1/2</v>
      </c>
    </row>
    <row r="14" spans="1:10" ht="20.100000000000001" customHeight="1" x14ac:dyDescent="0.2">
      <c r="A14" s="14">
        <f>'DBB2023'!A14</f>
        <v>10</v>
      </c>
      <c r="B14" s="11">
        <f>'DBB2023'!C14</f>
        <v>45193.666666666664</v>
      </c>
      <c r="C14" s="12">
        <f>'DBB2023'!C14</f>
        <v>45193.666666666664</v>
      </c>
      <c r="D14" s="13">
        <f>'DBB2023'!C14</f>
        <v>45193.666666666664</v>
      </c>
      <c r="E14" s="16" t="str">
        <f t="shared" si="0"/>
        <v>TVK U16m</v>
      </c>
      <c r="F14" s="27" t="str">
        <f>'DBB2023'!D14</f>
        <v>TVK U16m</v>
      </c>
      <c r="G14" s="14" t="str">
        <f>'DBB2023'!E14</f>
        <v>1. FC Kaiserslautern</v>
      </c>
      <c r="H14" s="14" t="str">
        <f>'DBB2023'!F14</f>
        <v>Regionale Schule</v>
      </c>
      <c r="I14" s="14" t="str">
        <f t="shared" si="1"/>
        <v>Heim</v>
      </c>
      <c r="J14" s="14" t="str">
        <f>IF('DBB2023'!G14=0,"",'DBB2023'!G14)</f>
        <v>TVK U16m2</v>
      </c>
    </row>
    <row r="15" spans="1:10" ht="20.100000000000001" customHeight="1" x14ac:dyDescent="0.2">
      <c r="A15" s="14">
        <f>'DBB2023'!A15</f>
        <v>7</v>
      </c>
      <c r="B15" s="11">
        <f>'DBB2023'!C15</f>
        <v>45193.75</v>
      </c>
      <c r="C15" s="12">
        <f>'DBB2023'!C15</f>
        <v>45193.75</v>
      </c>
      <c r="D15" s="13">
        <f>'DBB2023'!C15</f>
        <v>45193.75</v>
      </c>
      <c r="E15" s="16" t="str">
        <f t="shared" si="0"/>
        <v>TVK U16m2</v>
      </c>
      <c r="F15" s="27" t="str">
        <f>'DBB2023'!D15</f>
        <v>TVK U16m2</v>
      </c>
      <c r="G15" s="14" t="str">
        <f>'DBB2023'!E15</f>
        <v>TV Ramstein</v>
      </c>
      <c r="H15" s="14" t="str">
        <f>'DBB2023'!F15</f>
        <v>Regionale Schule</v>
      </c>
      <c r="I15" s="14" t="str">
        <f t="shared" si="1"/>
        <v>Heim</v>
      </c>
      <c r="J15" s="14" t="str">
        <f>IF('DBB2023'!G15=0,"",'DBB2023'!G15)</f>
        <v>TVK U16m</v>
      </c>
    </row>
    <row r="16" spans="1:10" ht="20.100000000000001" customHeight="1" x14ac:dyDescent="0.2">
      <c r="A16" s="14">
        <f>'DBB2023'!A16</f>
        <v>14</v>
      </c>
      <c r="B16" s="11">
        <f>'DBB2023'!C16</f>
        <v>45199.541666666664</v>
      </c>
      <c r="C16" s="12">
        <f>'DBB2023'!C16</f>
        <v>45199.541666666664</v>
      </c>
      <c r="D16" s="13">
        <f>'DBB2023'!C16</f>
        <v>45199.541666666664</v>
      </c>
      <c r="E16" s="16" t="str">
        <f t="shared" si="0"/>
        <v>TVK U12mix1</v>
      </c>
      <c r="F16" s="27" t="str">
        <f>'DBB2023'!D16</f>
        <v>SG TV Dürkheim-BB-Int. Speyer 1</v>
      </c>
      <c r="G16" s="14" t="str">
        <f>'DBB2023'!E16</f>
        <v>TVK U12mix1</v>
      </c>
      <c r="H16" s="14" t="str">
        <f>'DBB2023'!F16</f>
        <v>PSD Bank-Halle Nord</v>
      </c>
      <c r="I16" s="14" t="str">
        <f t="shared" si="1"/>
        <v>Auswärts</v>
      </c>
      <c r="J16" s="14" t="str">
        <f>IF('DBB2023'!G16=0,"",'DBB2023'!G16)</f>
        <v/>
      </c>
    </row>
    <row r="17" spans="1:10" ht="20.100000000000001" customHeight="1" x14ac:dyDescent="0.2">
      <c r="A17" s="14">
        <f>'DBB2023'!A17</f>
        <v>8</v>
      </c>
      <c r="B17" s="11">
        <f>'DBB2023'!C17</f>
        <v>45199.666666666664</v>
      </c>
      <c r="C17" s="12">
        <f>'DBB2023'!C17</f>
        <v>45199.666666666664</v>
      </c>
      <c r="D17" s="13">
        <f>'DBB2023'!C17</f>
        <v>45199.666666666664</v>
      </c>
      <c r="E17" s="16" t="str">
        <f t="shared" si="0"/>
        <v>TVK U18m</v>
      </c>
      <c r="F17" s="27" t="str">
        <f>'DBB2023'!D17</f>
        <v>TSG Maxdorf</v>
      </c>
      <c r="G17" s="14" t="str">
        <f>'DBB2023'!E17</f>
        <v>TVK U18m</v>
      </c>
      <c r="H17" s="14" t="str">
        <f>'DBB2023'!F17</f>
        <v>Waldsporthalle</v>
      </c>
      <c r="I17" s="14" t="str">
        <f t="shared" si="1"/>
        <v>Auswärts</v>
      </c>
      <c r="J17" s="14" t="str">
        <f>IF('DBB2023'!G17=0,"",'DBB2023'!G17)</f>
        <v/>
      </c>
    </row>
    <row r="18" spans="1:10" ht="20.100000000000001" customHeight="1" x14ac:dyDescent="0.2">
      <c r="A18" s="14">
        <f>'DBB2023'!A18</f>
        <v>14</v>
      </c>
      <c r="B18" s="11">
        <f>'DBB2023'!C18</f>
        <v>45199.75</v>
      </c>
      <c r="C18" s="12">
        <f>'DBB2023'!C18</f>
        <v>45199.75</v>
      </c>
      <c r="D18" s="13">
        <f>'DBB2023'!C18</f>
        <v>45199.75</v>
      </c>
      <c r="E18" s="16" t="str">
        <f t="shared" si="0"/>
        <v>TVK Damen</v>
      </c>
      <c r="F18" s="27" t="str">
        <f>'DBB2023'!D18</f>
        <v>TSG Maxdorf</v>
      </c>
      <c r="G18" s="14" t="str">
        <f>'DBB2023'!E18</f>
        <v>TVK Damen</v>
      </c>
      <c r="H18" s="14" t="str">
        <f>'DBB2023'!F18</f>
        <v>Waldsporthalle</v>
      </c>
      <c r="I18" s="14" t="str">
        <f t="shared" si="1"/>
        <v>Auswärts</v>
      </c>
      <c r="J18" s="14" t="str">
        <f>IF('DBB2023'!G18=0,"",'DBB2023'!G18)</f>
        <v/>
      </c>
    </row>
    <row r="19" spans="1:10" ht="20.100000000000001" customHeight="1" x14ac:dyDescent="0.2">
      <c r="A19" s="14">
        <f>'DBB2023'!A19</f>
        <v>9</v>
      </c>
      <c r="B19" s="11">
        <f>'DBB2023'!C19</f>
        <v>45200.5</v>
      </c>
      <c r="C19" s="12">
        <f>'DBB2023'!C19</f>
        <v>45200.5</v>
      </c>
      <c r="D19" s="13">
        <f>'DBB2023'!C19</f>
        <v>45200.5</v>
      </c>
      <c r="E19" s="16" t="str">
        <f>IF(LEFT(F19,3)="TVK",F19,G19)</f>
        <v>TVK U16w</v>
      </c>
      <c r="F19" s="27" t="str">
        <f>'DBB2023'!D19</f>
        <v>TSG Maxdorf</v>
      </c>
      <c r="G19" s="14" t="str">
        <f>'DBB2023'!E19</f>
        <v>TVK U16w</v>
      </c>
      <c r="H19" s="14" t="str">
        <f>'DBB2023'!F19</f>
        <v>Waldsporthalle</v>
      </c>
      <c r="I19" s="14" t="str">
        <f>IF(LEFT(F19,3)="TVK","Heim","Auswärts")</f>
        <v>Auswärts</v>
      </c>
      <c r="J19" s="14" t="str">
        <f>IF('DBB2023'!G19=0,"",'DBB2023'!G19)</f>
        <v/>
      </c>
    </row>
    <row r="20" spans="1:10" ht="20.100000000000001" customHeight="1" x14ac:dyDescent="0.2">
      <c r="A20" s="14">
        <f>'DBB2023'!A20</f>
        <v>9</v>
      </c>
      <c r="B20" s="11">
        <f>'DBB2023'!C20</f>
        <v>45200.666666666664</v>
      </c>
      <c r="C20" s="12">
        <f>'DBB2023'!C20</f>
        <v>45200.666666666664</v>
      </c>
      <c r="D20" s="13">
        <f>'DBB2023'!C20</f>
        <v>45200.666666666664</v>
      </c>
      <c r="E20" s="16" t="str">
        <f t="shared" ref="E20:E34" si="2">IF(LEFT(F20,3)="TVK",F20,G20)</f>
        <v>TVK U14m</v>
      </c>
      <c r="F20" s="27" t="str">
        <f>'DBB2023'!D20</f>
        <v>TSG Maxdorf</v>
      </c>
      <c r="G20" s="14" t="str">
        <f>'DBB2023'!E20</f>
        <v>TVK U14m</v>
      </c>
      <c r="H20" s="14" t="str">
        <f>'DBB2023'!F20</f>
        <v>Waldsporthalle</v>
      </c>
      <c r="I20" s="14" t="str">
        <f t="shared" ref="I20:I34" si="3">IF(LEFT(F20,3)="TVK","Heim","Auswärts")</f>
        <v>Auswärts</v>
      </c>
      <c r="J20" s="14" t="str">
        <f>IF('DBB2023'!G20=0,"",'DBB2023'!G20)</f>
        <v/>
      </c>
    </row>
    <row r="21" spans="1:10" ht="20.100000000000001" customHeight="1" x14ac:dyDescent="0.2">
      <c r="A21" s="14">
        <f>'DBB2023'!A21</f>
        <v>17</v>
      </c>
      <c r="B21" s="11">
        <f>'DBB2023'!C21</f>
        <v>45200.666666666664</v>
      </c>
      <c r="C21" s="12">
        <f>'DBB2023'!C21</f>
        <v>45200.666666666664</v>
      </c>
      <c r="D21" s="13">
        <f>'DBB2023'!C21</f>
        <v>45200.666666666664</v>
      </c>
      <c r="E21" s="16" t="str">
        <f t="shared" si="2"/>
        <v>TVK U16m</v>
      </c>
      <c r="F21" s="27" t="str">
        <f>'DBB2023'!D21</f>
        <v>TVG Baskets Trier 1</v>
      </c>
      <c r="G21" s="14" t="str">
        <f>'DBB2023'!E21</f>
        <v>TVK U16m</v>
      </c>
      <c r="H21" s="14" t="str">
        <f>'DBB2023'!F21</f>
        <v>FSG-Halle</v>
      </c>
      <c r="I21" s="14" t="str">
        <f t="shared" si="3"/>
        <v>Auswärts</v>
      </c>
      <c r="J21" s="14" t="str">
        <f>IF('DBB2023'!G21=0,"",'DBB2023'!G21)</f>
        <v/>
      </c>
    </row>
    <row r="22" spans="1:10" ht="20.100000000000001" customHeight="1" x14ac:dyDescent="0.2">
      <c r="A22" s="14">
        <f>'DBB2023'!A22</f>
        <v>14</v>
      </c>
      <c r="B22" s="11">
        <f>'DBB2023'!C22</f>
        <v>45200.75</v>
      </c>
      <c r="C22" s="12">
        <f>'DBB2023'!C22</f>
        <v>45200.75</v>
      </c>
      <c r="D22" s="13">
        <f>'DBB2023'!C22</f>
        <v>45200.75</v>
      </c>
      <c r="E22" s="16" t="str">
        <f t="shared" si="2"/>
        <v>TVK I</v>
      </c>
      <c r="F22" s="27" t="str">
        <f>'DBB2023'!D22</f>
        <v>ASC Theresianum Mainz 2</v>
      </c>
      <c r="G22" s="14" t="str">
        <f>'DBB2023'!E22</f>
        <v>TVK I</v>
      </c>
      <c r="H22" s="14" t="str">
        <f>'DBB2023'!F22</f>
        <v>Theresianum Mainz</v>
      </c>
      <c r="I22" s="14" t="str">
        <f t="shared" si="3"/>
        <v>Auswärts</v>
      </c>
      <c r="J22" s="14" t="str">
        <f>IF('DBB2023'!G22=0,"",'DBB2023'!G22)</f>
        <v/>
      </c>
    </row>
    <row r="23" spans="1:10" ht="20.100000000000001" customHeight="1" x14ac:dyDescent="0.2">
      <c r="A23" s="14">
        <f>'DBB2023'!A23</f>
        <v>10</v>
      </c>
      <c r="B23" s="11">
        <f>'DBB2023'!C23</f>
        <v>45200.75</v>
      </c>
      <c r="C23" s="12">
        <f>'DBB2023'!C23</f>
        <v>45200.75</v>
      </c>
      <c r="D23" s="13">
        <f>'DBB2023'!C23</f>
        <v>45200.75</v>
      </c>
      <c r="E23" s="16" t="str">
        <f t="shared" si="2"/>
        <v>TVK U16m2</v>
      </c>
      <c r="F23" s="27" t="str">
        <f>'DBB2023'!D23</f>
        <v>TSG Maxdorf</v>
      </c>
      <c r="G23" s="14" t="str">
        <f>'DBB2023'!E23</f>
        <v>TVK U16m2</v>
      </c>
      <c r="H23" s="14" t="str">
        <f>'DBB2023'!F23</f>
        <v>Waldsporthalle</v>
      </c>
      <c r="I23" s="14" t="str">
        <f t="shared" si="3"/>
        <v>Auswärts</v>
      </c>
      <c r="J23" s="14" t="str">
        <f>IF('DBB2023'!G23=0,"",'DBB2023'!G23)</f>
        <v/>
      </c>
    </row>
    <row r="24" spans="1:10" ht="20.100000000000001" customHeight="1" x14ac:dyDescent="0.2">
      <c r="A24" s="14">
        <f>'DBB2023'!A24</f>
        <v>11</v>
      </c>
      <c r="B24" s="11">
        <f>'DBB2023'!C24</f>
        <v>45206.5</v>
      </c>
      <c r="C24" s="12">
        <f>'DBB2023'!C24</f>
        <v>45206.5</v>
      </c>
      <c r="D24" s="13">
        <f>'DBB2023'!C24</f>
        <v>45206.5</v>
      </c>
      <c r="E24" s="16" t="str">
        <f t="shared" si="2"/>
        <v>TVK U16m2</v>
      </c>
      <c r="F24" s="27" t="str">
        <f>'DBB2023'!D24</f>
        <v>TVK U16m2</v>
      </c>
      <c r="G24" s="14" t="str">
        <f>'DBB2023'!E24</f>
        <v>SG Ludwigshafen/Frankenthal</v>
      </c>
      <c r="H24" s="14" t="str">
        <f>'DBB2023'!F24</f>
        <v>Regionale Schule</v>
      </c>
      <c r="I24" s="14" t="str">
        <f t="shared" si="3"/>
        <v>Heim</v>
      </c>
      <c r="J24" s="14" t="str">
        <f>IF('DBB2023'!G24=0,"",'DBB2023'!G24)</f>
        <v>TVK U16m</v>
      </c>
    </row>
    <row r="25" spans="1:10" ht="20.100000000000001" customHeight="1" x14ac:dyDescent="0.2">
      <c r="A25" s="14">
        <f>'DBB2023'!A25</f>
        <v>22</v>
      </c>
      <c r="B25" s="11">
        <f>'DBB2023'!C25</f>
        <v>45206.583333333336</v>
      </c>
      <c r="C25" s="12">
        <f>'DBB2023'!C25</f>
        <v>45206.583333333336</v>
      </c>
      <c r="D25" s="13">
        <f>'DBB2023'!C25</f>
        <v>45206.583333333336</v>
      </c>
      <c r="E25" s="16" t="str">
        <f t="shared" si="2"/>
        <v>TVK U16m</v>
      </c>
      <c r="F25" s="27" t="str">
        <f>'DBB2023'!D25</f>
        <v>TVK U16m</v>
      </c>
      <c r="G25" s="14" t="str">
        <f>'DBB2023'!E25</f>
        <v>Kaiserslautern Thunderbolts e.V.</v>
      </c>
      <c r="H25" s="14" t="str">
        <f>'DBB2023'!F25</f>
        <v>Regionale Schule</v>
      </c>
      <c r="I25" s="14" t="str">
        <f t="shared" si="3"/>
        <v>Heim</v>
      </c>
      <c r="J25" s="14" t="str">
        <f>IF('DBB2023'!G25=0,"",'DBB2023'!G25)</f>
        <v>TVK U16m2</v>
      </c>
    </row>
    <row r="26" spans="1:10" ht="20.100000000000001" customHeight="1" x14ac:dyDescent="0.2">
      <c r="A26" s="14">
        <f>'DBB2023'!A26</f>
        <v>8</v>
      </c>
      <c r="B26" s="11">
        <f>'DBB2023'!C26</f>
        <v>45206.666666666664</v>
      </c>
      <c r="C26" s="12">
        <f>'DBB2023'!C26</f>
        <v>45206.666666666664</v>
      </c>
      <c r="D26" s="13">
        <f>'DBB2023'!C26</f>
        <v>45206.666666666664</v>
      </c>
      <c r="E26" s="16" t="str">
        <f t="shared" si="2"/>
        <v>TVK II</v>
      </c>
      <c r="F26" s="27" t="str">
        <f>'DBB2023'!D26</f>
        <v>TVK II</v>
      </c>
      <c r="G26" s="14" t="str">
        <f>'DBB2023'!E26</f>
        <v>SG Ludwigshafen/Frankenthal 2</v>
      </c>
      <c r="H26" s="14" t="str">
        <f>'DBB2023'!F26</f>
        <v>Regionale Schule</v>
      </c>
      <c r="I26" s="14" t="str">
        <f t="shared" si="3"/>
        <v>Heim</v>
      </c>
      <c r="J26" s="14" t="str">
        <f>IF('DBB2023'!G26=0,"",'DBB2023'!G26)</f>
        <v>TVK U18m</v>
      </c>
    </row>
    <row r="27" spans="1:10" ht="20.100000000000001" customHeight="1" x14ac:dyDescent="0.2">
      <c r="A27" s="14">
        <f>'DBB2023'!A27</f>
        <v>18</v>
      </c>
      <c r="B27" s="11">
        <f>'DBB2023'!C27</f>
        <v>45206.833333333336</v>
      </c>
      <c r="C27" s="12">
        <f>'DBB2023'!C27</f>
        <v>45206.833333333336</v>
      </c>
      <c r="D27" s="13">
        <f>'DBB2023'!C27</f>
        <v>45206.833333333336</v>
      </c>
      <c r="E27" s="16" t="str">
        <f t="shared" si="2"/>
        <v>TVK I</v>
      </c>
      <c r="F27" s="27" t="str">
        <f>'DBB2023'!D27</f>
        <v>TVK I</v>
      </c>
      <c r="G27" s="14" t="str">
        <f>'DBB2023'!E27</f>
        <v>SG Ludwigshafen / Frankenthal</v>
      </c>
      <c r="H27" s="14" t="str">
        <f>'DBB2023'!F27</f>
        <v>Regionale Schule</v>
      </c>
      <c r="I27" s="14" t="str">
        <f t="shared" si="3"/>
        <v>Heim</v>
      </c>
      <c r="J27" s="14" t="str">
        <f>IF('DBB2023'!G27=0,"",'DBB2023'!G27)</f>
        <v>TVK Damen</v>
      </c>
    </row>
    <row r="28" spans="1:10" ht="20.100000000000001" customHeight="1" x14ac:dyDescent="0.2">
      <c r="A28" s="14">
        <f>'DBB2023'!A28</f>
        <v>18</v>
      </c>
      <c r="B28" s="11">
        <f>'DBB2023'!C28</f>
        <v>45207.416666666664</v>
      </c>
      <c r="C28" s="12">
        <f>'DBB2023'!C28</f>
        <v>45207.416666666664</v>
      </c>
      <c r="D28" s="13">
        <f>'DBB2023'!C28</f>
        <v>45207.416666666664</v>
      </c>
      <c r="E28" s="16" t="str">
        <f t="shared" si="2"/>
        <v>TVK U12mix1</v>
      </c>
      <c r="F28" s="27" t="str">
        <f>'DBB2023'!D28</f>
        <v>TVK U12mix1</v>
      </c>
      <c r="G28" s="14" t="str">
        <f>'DBB2023'!E28</f>
        <v>DJK Nieder-Olm e. V. 1</v>
      </c>
      <c r="H28" s="14" t="str">
        <f>'DBB2023'!F28</f>
        <v>Regionale Schule</v>
      </c>
      <c r="I28" s="14" t="str">
        <f t="shared" si="3"/>
        <v>Heim</v>
      </c>
      <c r="J28" s="14" t="str">
        <f>IF('DBB2023'!G28=0,"",'DBB2023'!G28)</f>
        <v>TVK U14m</v>
      </c>
    </row>
    <row r="29" spans="1:10" ht="20.100000000000001" customHeight="1" x14ac:dyDescent="0.2">
      <c r="A29" s="14">
        <f>'DBB2023'!A29</f>
        <v>11</v>
      </c>
      <c r="B29" s="11">
        <f>'DBB2023'!C29</f>
        <v>45207.5</v>
      </c>
      <c r="C29" s="12">
        <f>'DBB2023'!C29</f>
        <v>45207.5</v>
      </c>
      <c r="D29" s="13">
        <f>'DBB2023'!C29</f>
        <v>45207.5</v>
      </c>
      <c r="E29" s="16" t="str">
        <f t="shared" si="2"/>
        <v>TVK U14m</v>
      </c>
      <c r="F29" s="27" t="str">
        <f>'DBB2023'!D29</f>
        <v>TVK U14m</v>
      </c>
      <c r="G29" s="14" t="str">
        <f>'DBB2023'!E29</f>
        <v>SG Ludwigshafen/Frankenthal</v>
      </c>
      <c r="H29" s="14" t="str">
        <f>'DBB2023'!F29</f>
        <v>Regionale Schule</v>
      </c>
      <c r="I29" s="14" t="str">
        <f t="shared" si="3"/>
        <v>Heim</v>
      </c>
      <c r="J29" s="14" t="str">
        <f>IF('DBB2023'!G29=0,"",'DBB2023'!G29)</f>
        <v>TVK U12mix1/2</v>
      </c>
    </row>
    <row r="30" spans="1:10" ht="20.100000000000001" customHeight="1" x14ac:dyDescent="0.2">
      <c r="A30" s="14">
        <f>'DBB2023'!A30</f>
        <v>9</v>
      </c>
      <c r="B30" s="11">
        <f>'DBB2023'!C30</f>
        <v>45207.583333333336</v>
      </c>
      <c r="C30" s="12">
        <f>'DBB2023'!C30</f>
        <v>45207.583333333336</v>
      </c>
      <c r="D30" s="13">
        <f>'DBB2023'!C30</f>
        <v>45207.583333333336</v>
      </c>
      <c r="E30" s="16" t="str">
        <f t="shared" si="2"/>
        <v>TVK U14w</v>
      </c>
      <c r="F30" s="27" t="str">
        <f>'DBB2023'!D30</f>
        <v>TVK U14w</v>
      </c>
      <c r="G30" s="14" t="str">
        <f>'DBB2023'!E30</f>
        <v>SG Ludwigshafen / Frankenthal</v>
      </c>
      <c r="H30" s="14" t="str">
        <f>'DBB2023'!F30</f>
        <v>Regionale Schule</v>
      </c>
      <c r="I30" s="14" t="str">
        <f t="shared" si="3"/>
        <v>Heim</v>
      </c>
      <c r="J30" s="14" t="str">
        <f>IF('DBB2023'!G30=0,"",'DBB2023'!G30)</f>
        <v>TVK U16w</v>
      </c>
    </row>
    <row r="31" spans="1:10" ht="20.100000000000001" customHeight="1" x14ac:dyDescent="0.2">
      <c r="A31" s="14">
        <f>'DBB2023'!A31</f>
        <v>12</v>
      </c>
      <c r="B31" s="11">
        <f>'DBB2023'!C31</f>
        <v>45207.666666666664</v>
      </c>
      <c r="C31" s="12">
        <f>'DBB2023'!C31</f>
        <v>45207.666666666664</v>
      </c>
      <c r="D31" s="13">
        <f>'DBB2023'!C31</f>
        <v>45207.666666666664</v>
      </c>
      <c r="E31" s="16" t="str">
        <f t="shared" si="2"/>
        <v>TVK U16w</v>
      </c>
      <c r="F31" s="27" t="str">
        <f>'DBB2023'!D31</f>
        <v>TVK U16w</v>
      </c>
      <c r="G31" s="14" t="str">
        <f>'DBB2023'!E31</f>
        <v>Kaiserslautern Thunderbolts e.V.</v>
      </c>
      <c r="H31" s="14" t="str">
        <f>'DBB2023'!F31</f>
        <v>Regionale Schule</v>
      </c>
      <c r="I31" s="14" t="str">
        <f t="shared" si="3"/>
        <v>Heim</v>
      </c>
      <c r="J31" s="14" t="str">
        <f>IF('DBB2023'!G31=0,"",'DBB2023'!G31)</f>
        <v>TVK U14w</v>
      </c>
    </row>
    <row r="32" spans="1:10" ht="20.100000000000001" customHeight="1" x14ac:dyDescent="0.2">
      <c r="A32" s="14">
        <f>'DBB2023'!A32</f>
        <v>12</v>
      </c>
      <c r="B32" s="11">
        <f>'DBB2023'!C32</f>
        <v>45207.75</v>
      </c>
      <c r="C32" s="12">
        <f>'DBB2023'!C32</f>
        <v>45207.75</v>
      </c>
      <c r="D32" s="13">
        <f>'DBB2023'!C32</f>
        <v>45207.75</v>
      </c>
      <c r="E32" s="16" t="str">
        <f t="shared" si="2"/>
        <v>TVK U18m</v>
      </c>
      <c r="F32" s="27" t="str">
        <f>'DBB2023'!D32</f>
        <v>TVK U18m</v>
      </c>
      <c r="G32" s="14" t="str">
        <f>'DBB2023'!E32</f>
        <v>Kaiserslautern Thunderbolts e.V.</v>
      </c>
      <c r="H32" s="14" t="str">
        <f>'DBB2023'!F32</f>
        <v>Regionale Schule</v>
      </c>
      <c r="I32" s="14" t="str">
        <f t="shared" si="3"/>
        <v>Heim</v>
      </c>
      <c r="J32" s="14" t="str">
        <f>IF('DBB2023'!G32=0,"",'DBB2023'!G32)</f>
        <v>TVK II</v>
      </c>
    </row>
    <row r="33" spans="1:10" ht="20.100000000000001" customHeight="1" x14ac:dyDescent="0.2">
      <c r="A33" s="14">
        <f>'DBB2023'!A33</f>
        <v>23</v>
      </c>
      <c r="B33" s="11">
        <f>'DBB2023'!C33</f>
        <v>45234.5</v>
      </c>
      <c r="C33" s="12">
        <f>'DBB2023'!C33</f>
        <v>45234.5</v>
      </c>
      <c r="D33" s="13">
        <f>'DBB2023'!C33</f>
        <v>45234.5</v>
      </c>
      <c r="E33" s="16" t="str">
        <f t="shared" si="2"/>
        <v>TVK U12mix1</v>
      </c>
      <c r="F33" s="27" t="str">
        <f>'DBB2023'!D33</f>
        <v>TVK U12mix1</v>
      </c>
      <c r="G33" s="14" t="str">
        <f>'DBB2023'!E33</f>
        <v>SG Towers Speyer/Schifferstadt 1</v>
      </c>
      <c r="H33" s="14" t="str">
        <f>'DBB2023'!F33</f>
        <v>Regionale Schule</v>
      </c>
      <c r="I33" s="14" t="str">
        <f t="shared" si="3"/>
        <v>Heim</v>
      </c>
      <c r="J33" s="14" t="str">
        <f>IF('DBB2023'!G33=0,"",'DBB2023'!G33)</f>
        <v>TVK U14m</v>
      </c>
    </row>
    <row r="34" spans="1:10" ht="20.100000000000001" customHeight="1" x14ac:dyDescent="0.2">
      <c r="A34" s="14">
        <f>'DBB2023'!A34</f>
        <v>28</v>
      </c>
      <c r="B34" s="11">
        <f>'DBB2023'!C34</f>
        <v>45234.583333333336</v>
      </c>
      <c r="C34" s="12">
        <f>'DBB2023'!C34</f>
        <v>45234.583333333336</v>
      </c>
      <c r="D34" s="13">
        <f>'DBB2023'!C34</f>
        <v>45234.583333333336</v>
      </c>
      <c r="E34" s="16" t="str">
        <f t="shared" si="2"/>
        <v>TVK U16m</v>
      </c>
      <c r="F34" s="27" t="str">
        <f>'DBB2023'!D34</f>
        <v>TVK U16m</v>
      </c>
      <c r="G34" s="14" t="str">
        <f>'DBB2023'!E34</f>
        <v>SG TV Dürkheim/BIS Baskets Speyer</v>
      </c>
      <c r="H34" s="14" t="str">
        <f>'DBB2023'!F34</f>
        <v>Regionale Schule</v>
      </c>
      <c r="I34" s="14" t="str">
        <f t="shared" si="3"/>
        <v>Heim</v>
      </c>
      <c r="J34" s="14" t="str">
        <f>IF('DBB2023'!G34=0,"",'DBB2023'!G34)</f>
        <v>TVK U12mix1/2</v>
      </c>
    </row>
    <row r="35" spans="1:10" ht="20.100000000000001" customHeight="1" x14ac:dyDescent="0.2">
      <c r="A35" s="14">
        <f>'DBB2023'!A35</f>
        <v>10</v>
      </c>
      <c r="B35" s="11">
        <f>'DBB2023'!C35</f>
        <v>45234.666666666664</v>
      </c>
      <c r="C35" s="12">
        <f>'DBB2023'!C35</f>
        <v>45234.666666666664</v>
      </c>
      <c r="D35" s="13">
        <f>'DBB2023'!C35</f>
        <v>45234.666666666664</v>
      </c>
      <c r="E35" s="16" t="str">
        <f>IF(LEFT(F35,3)="TVK",F35,G35)</f>
        <v>TVK II</v>
      </c>
      <c r="F35" s="27" t="str">
        <f>'DBB2023'!D35</f>
        <v>TVK II</v>
      </c>
      <c r="G35" s="14" t="str">
        <f>'DBB2023'!E35</f>
        <v>BBC Mehlingen</v>
      </c>
      <c r="H35" s="14" t="str">
        <f>'DBB2023'!F35</f>
        <v>Regionale Schule</v>
      </c>
      <c r="I35" s="14" t="str">
        <f>IF(LEFT(F35,3)="TVK","Heim","Auswärts")</f>
        <v>Heim</v>
      </c>
      <c r="J35" s="14" t="str">
        <f>IF('DBB2023'!G35=0,"",'DBB2023'!G35)</f>
        <v>TVK U16m</v>
      </c>
    </row>
    <row r="36" spans="1:10" ht="20.100000000000001" customHeight="1" x14ac:dyDescent="0.2">
      <c r="A36" s="14">
        <f>'DBB2023'!A36</f>
        <v>23</v>
      </c>
      <c r="B36" s="11">
        <f>'DBB2023'!C36</f>
        <v>45234.75</v>
      </c>
      <c r="C36" s="12">
        <f>'DBB2023'!C36</f>
        <v>45234.75</v>
      </c>
      <c r="D36" s="13">
        <f>'DBB2023'!C36</f>
        <v>45234.75</v>
      </c>
      <c r="E36" s="16" t="str">
        <f t="shared" ref="E36:E49" si="4">IF(LEFT(F36,3)="TVK",F36,G36)</f>
        <v>TVK Damen</v>
      </c>
      <c r="F36" s="27" t="str">
        <f>'DBB2023'!D36</f>
        <v>TVK Damen</v>
      </c>
      <c r="G36" s="14" t="str">
        <f>'DBB2023'!E36</f>
        <v>TV Oppenheim</v>
      </c>
      <c r="H36" s="14" t="str">
        <f>'DBB2023'!F36</f>
        <v>Regionale Schule</v>
      </c>
      <c r="I36" s="14" t="str">
        <f t="shared" ref="I36:I49" si="5">IF(LEFT(F36,3)="TVK","Heim","Auswärts")</f>
        <v>Heim</v>
      </c>
      <c r="J36" s="14" t="str">
        <f>IF('DBB2023'!G36=0,"",'DBB2023'!G36)</f>
        <v>TVK I</v>
      </c>
    </row>
    <row r="37" spans="1:10" ht="20.100000000000001" customHeight="1" x14ac:dyDescent="0.2">
      <c r="A37" s="14">
        <f>'DBB2023'!A37</f>
        <v>23</v>
      </c>
      <c r="B37" s="11">
        <f>'DBB2023'!C37</f>
        <v>45234.833333333336</v>
      </c>
      <c r="C37" s="12">
        <f>'DBB2023'!C37</f>
        <v>45234.833333333336</v>
      </c>
      <c r="D37" s="13">
        <f>'DBB2023'!C37</f>
        <v>45234.833333333336</v>
      </c>
      <c r="E37" s="16" t="str">
        <f t="shared" si="4"/>
        <v>TVK I</v>
      </c>
      <c r="F37" s="27" t="str">
        <f>'DBB2023'!D37</f>
        <v>TVK I</v>
      </c>
      <c r="G37" s="14" t="str">
        <f>'DBB2023'!E37</f>
        <v>TS Germersheim</v>
      </c>
      <c r="H37" s="14" t="str">
        <f>'DBB2023'!F37</f>
        <v>Regionale Schule</v>
      </c>
      <c r="I37" s="14" t="str">
        <f t="shared" si="5"/>
        <v>Heim</v>
      </c>
      <c r="J37" s="14" t="str">
        <f>IF('DBB2023'!G37=0,"",'DBB2023'!G37)</f>
        <v>TVK Damen</v>
      </c>
    </row>
    <row r="38" spans="1:10" ht="20.100000000000001" customHeight="1" x14ac:dyDescent="0.2">
      <c r="A38" s="14">
        <f>'DBB2023'!A38</f>
        <v>14</v>
      </c>
      <c r="B38" s="11">
        <f>'DBB2023'!C38</f>
        <v>45235.5</v>
      </c>
      <c r="C38" s="12">
        <f>'DBB2023'!C38</f>
        <v>45235.5</v>
      </c>
      <c r="D38" s="13">
        <f>'DBB2023'!C38</f>
        <v>45235.5</v>
      </c>
      <c r="E38" s="16" t="str">
        <f t="shared" si="4"/>
        <v>TVK U14m</v>
      </c>
      <c r="F38" s="27" t="str">
        <f>'DBB2023'!D38</f>
        <v>TVK U14m</v>
      </c>
      <c r="G38" s="14" t="str">
        <f>'DBB2023'!E38</f>
        <v>BBC Mehlingen</v>
      </c>
      <c r="H38" s="14" t="str">
        <f>'DBB2023'!F38</f>
        <v>Regionale Schule</v>
      </c>
      <c r="I38" s="14" t="str">
        <f t="shared" si="5"/>
        <v>Heim</v>
      </c>
      <c r="J38" s="14" t="str">
        <f>IF('DBB2023'!G38=0,"",'DBB2023'!G38)</f>
        <v>TVK U16w</v>
      </c>
    </row>
    <row r="39" spans="1:10" ht="20.100000000000001" customHeight="1" x14ac:dyDescent="0.2">
      <c r="A39" s="14">
        <f>'DBB2023'!A39</f>
        <v>15</v>
      </c>
      <c r="B39" s="11">
        <f>'DBB2023'!C39</f>
        <v>45235.583333333336</v>
      </c>
      <c r="C39" s="12">
        <f>'DBB2023'!C39</f>
        <v>45235.583333333336</v>
      </c>
      <c r="D39" s="13">
        <f>'DBB2023'!C39</f>
        <v>45235.583333333336</v>
      </c>
      <c r="E39" s="16" t="str">
        <f t="shared" si="4"/>
        <v>TVK U16w</v>
      </c>
      <c r="F39" s="27" t="str">
        <f>'DBB2023'!D39</f>
        <v>TVK U16w</v>
      </c>
      <c r="G39" s="14" t="str">
        <f>'DBB2023'!E39</f>
        <v>BBC Mehlingen</v>
      </c>
      <c r="H39" s="14" t="str">
        <f>'DBB2023'!F39</f>
        <v>Regionale Schule</v>
      </c>
      <c r="I39" s="14" t="str">
        <f t="shared" si="5"/>
        <v>Heim</v>
      </c>
      <c r="J39" s="14" t="str">
        <f>IF('DBB2023'!G39=0,"",'DBB2023'!G39)</f>
        <v>TVK U14m</v>
      </c>
    </row>
    <row r="40" spans="1:10" ht="20.100000000000001" customHeight="1" x14ac:dyDescent="0.2">
      <c r="A40" s="14">
        <f>'DBB2023'!A40</f>
        <v>16</v>
      </c>
      <c r="B40" s="11">
        <f>'DBB2023'!C40</f>
        <v>45235.666666666664</v>
      </c>
      <c r="C40" s="12">
        <f>'DBB2023'!C40</f>
        <v>45235.666666666664</v>
      </c>
      <c r="D40" s="13">
        <f>'DBB2023'!C40</f>
        <v>45235.666666666664</v>
      </c>
      <c r="E40" s="16" t="str">
        <f t="shared" si="4"/>
        <v>TVK U18m</v>
      </c>
      <c r="F40" s="27" t="str">
        <f>'DBB2023'!D40</f>
        <v>TVK U18m</v>
      </c>
      <c r="G40" s="14" t="str">
        <f>'DBB2023'!E40</f>
        <v>TS Germersheim</v>
      </c>
      <c r="H40" s="14" t="str">
        <f>'DBB2023'!F40</f>
        <v>Regionale Schule</v>
      </c>
      <c r="I40" s="14" t="str">
        <f t="shared" si="5"/>
        <v>Heim</v>
      </c>
      <c r="J40" s="14" t="str">
        <f>IF('DBB2023'!G40=0,"",'DBB2023'!G40)</f>
        <v>TVK II</v>
      </c>
    </row>
    <row r="41" spans="1:10" ht="20.100000000000001" customHeight="1" x14ac:dyDescent="0.2">
      <c r="A41" s="14">
        <f>'DBB2023'!A41</f>
        <v>16</v>
      </c>
      <c r="B41" s="11">
        <f>'DBB2023'!C41</f>
        <v>45241.541666666664</v>
      </c>
      <c r="C41" s="12">
        <f>'DBB2023'!C41</f>
        <v>45241.541666666664</v>
      </c>
      <c r="D41" s="13">
        <f>'DBB2023'!C41</f>
        <v>45241.541666666664</v>
      </c>
      <c r="E41" s="16" t="str">
        <f t="shared" si="4"/>
        <v>TVK U16w</v>
      </c>
      <c r="F41" s="27" t="str">
        <f>'DBB2023'!D41</f>
        <v>SG Towers Speyer/Schifferstadt</v>
      </c>
      <c r="G41" s="14" t="str">
        <f>'DBB2023'!E41</f>
        <v>TVK U16w</v>
      </c>
      <c r="H41" s="14" t="str">
        <f>'DBB2023'!F41</f>
        <v>Osthalle</v>
      </c>
      <c r="I41" s="14" t="str">
        <f t="shared" si="5"/>
        <v>Auswärts</v>
      </c>
      <c r="J41" s="14" t="str">
        <f>IF('DBB2023'!G41=0,"",'DBB2023'!G41)</f>
        <v/>
      </c>
    </row>
    <row r="42" spans="1:10" ht="20.100000000000001" customHeight="1" x14ac:dyDescent="0.2">
      <c r="A42" s="14">
        <f>'DBB2023'!A42</f>
        <v>18</v>
      </c>
      <c r="B42" s="11">
        <f>'DBB2023'!C42</f>
        <v>45242.416666666664</v>
      </c>
      <c r="C42" s="12">
        <f>'DBB2023'!C42</f>
        <v>45242.416666666664</v>
      </c>
      <c r="D42" s="13">
        <f>'DBB2023'!C42</f>
        <v>45242.416666666664</v>
      </c>
      <c r="E42" s="16" t="str">
        <f t="shared" si="4"/>
        <v>TVK U16m2</v>
      </c>
      <c r="F42" s="27" t="str">
        <f>'DBB2023'!D42</f>
        <v>1. FC Kaiserslautern 2</v>
      </c>
      <c r="G42" s="14" t="str">
        <f>'DBB2023'!E42</f>
        <v>TVK U16m2</v>
      </c>
      <c r="H42" s="14" t="str">
        <f>'DBB2023'!F42</f>
        <v>Grundschule Betzenberg</v>
      </c>
      <c r="I42" s="14" t="str">
        <f t="shared" si="5"/>
        <v>Auswärts</v>
      </c>
      <c r="J42" s="14" t="str">
        <f>IF('DBB2023'!G42=0,"",'DBB2023'!G42)</f>
        <v/>
      </c>
    </row>
    <row r="43" spans="1:10" ht="20.100000000000001" customHeight="1" x14ac:dyDescent="0.2">
      <c r="A43" s="14">
        <f>'DBB2023'!A43</f>
        <v>19</v>
      </c>
      <c r="B43" s="11">
        <f>'DBB2023'!C43</f>
        <v>45242.416666666664</v>
      </c>
      <c r="C43" s="12">
        <f>'DBB2023'!C43</f>
        <v>45242.416666666664</v>
      </c>
      <c r="D43" s="13">
        <f>'DBB2023'!C43</f>
        <v>45242.416666666664</v>
      </c>
      <c r="E43" s="16" t="str">
        <f t="shared" si="4"/>
        <v>TVK U12mix2</v>
      </c>
      <c r="F43" s="27" t="str">
        <f>'DBB2023'!D43</f>
        <v>1. FC Kaiserslautern 2</v>
      </c>
      <c r="G43" s="14" t="str">
        <f>'DBB2023'!E43</f>
        <v>TVK U12mix2</v>
      </c>
      <c r="H43" s="14" t="str">
        <f>'DBB2023'!F43</f>
        <v>Hohenstaufengymnasium KL</v>
      </c>
      <c r="I43" s="14" t="str">
        <f t="shared" si="5"/>
        <v>Auswärts</v>
      </c>
      <c r="J43" s="14" t="str">
        <f>IF('DBB2023'!G43=0,"",'DBB2023'!G43)</f>
        <v/>
      </c>
    </row>
    <row r="44" spans="1:10" ht="20.100000000000001" customHeight="1" x14ac:dyDescent="0.2">
      <c r="A44" s="14">
        <f>'DBB2023'!A44</f>
        <v>26</v>
      </c>
      <c r="B44" s="11">
        <f>'DBB2023'!C44</f>
        <v>45242.5</v>
      </c>
      <c r="C44" s="12">
        <f>'DBB2023'!C44</f>
        <v>45242.5</v>
      </c>
      <c r="D44" s="13">
        <f>'DBB2023'!C44</f>
        <v>45242.5</v>
      </c>
      <c r="E44" s="16" t="str">
        <f t="shared" si="4"/>
        <v>TVK Damen</v>
      </c>
      <c r="F44" s="27" t="str">
        <f>'DBB2023'!D44</f>
        <v>1. FC Kaiserslautern 2</v>
      </c>
      <c r="G44" s="14" t="str">
        <f>'DBB2023'!E44</f>
        <v>TVK Damen</v>
      </c>
      <c r="H44" s="14" t="str">
        <f>'DBB2023'!F44</f>
        <v>Grundschule Betzenberg</v>
      </c>
      <c r="I44" s="14" t="str">
        <f t="shared" si="5"/>
        <v>Auswärts</v>
      </c>
      <c r="J44" s="14" t="str">
        <f>IF('DBB2023'!G44=0,"",'DBB2023'!G44)</f>
        <v/>
      </c>
    </row>
    <row r="45" spans="1:10" ht="20.100000000000001" customHeight="1" x14ac:dyDescent="0.2">
      <c r="A45" s="14">
        <f>'DBB2023'!A45</f>
        <v>26</v>
      </c>
      <c r="B45" s="11">
        <f>'DBB2023'!C45</f>
        <v>45242.5</v>
      </c>
      <c r="C45" s="12">
        <f>'DBB2023'!C45</f>
        <v>45242.5</v>
      </c>
      <c r="D45" s="13">
        <f>'DBB2023'!C45</f>
        <v>45242.5</v>
      </c>
      <c r="E45" s="16" t="str">
        <f t="shared" si="4"/>
        <v>TVK U12mix1</v>
      </c>
      <c r="F45" s="27" t="str">
        <f>'DBB2023'!D45</f>
        <v>1. FC Kaiserslautern 1</v>
      </c>
      <c r="G45" s="14" t="str">
        <f>'DBB2023'!E45</f>
        <v>TVK U12mix1</v>
      </c>
      <c r="H45" s="14" t="str">
        <f>'DBB2023'!F45</f>
        <v>Hohenstaufengymnasium KL</v>
      </c>
      <c r="I45" s="14" t="str">
        <f t="shared" si="5"/>
        <v>Auswärts</v>
      </c>
      <c r="J45" s="14" t="str">
        <f>IF('DBB2023'!G45=0,"",'DBB2023'!G45)</f>
        <v/>
      </c>
    </row>
    <row r="46" spans="1:10" ht="20.100000000000001" customHeight="1" x14ac:dyDescent="0.2">
      <c r="A46" s="14">
        <f>'DBB2023'!A46</f>
        <v>26</v>
      </c>
      <c r="B46" s="11">
        <f>'DBB2023'!C46</f>
        <v>45242.583333333336</v>
      </c>
      <c r="C46" s="12">
        <f>'DBB2023'!C46</f>
        <v>45242.583333333336</v>
      </c>
      <c r="D46" s="13">
        <f>'DBB2023'!C46</f>
        <v>45242.583333333336</v>
      </c>
      <c r="E46" s="16" t="str">
        <f t="shared" si="4"/>
        <v>TVK I</v>
      </c>
      <c r="F46" s="27" t="str">
        <f>'DBB2023'!D46</f>
        <v>1. FC Kaiserslautern 2</v>
      </c>
      <c r="G46" s="14" t="str">
        <f>'DBB2023'!E46</f>
        <v>TVK I</v>
      </c>
      <c r="H46" s="14" t="str">
        <f>'DBB2023'!F46</f>
        <v>Grundschule Betzenberg</v>
      </c>
      <c r="I46" s="14" t="str">
        <f t="shared" si="5"/>
        <v>Auswärts</v>
      </c>
      <c r="J46" s="14" t="str">
        <f>IF('DBB2023'!G46=0,"",'DBB2023'!G46)</f>
        <v/>
      </c>
    </row>
    <row r="47" spans="1:10" ht="20.100000000000001" customHeight="1" x14ac:dyDescent="0.2">
      <c r="A47" s="14">
        <f>'DBB2023'!A47</f>
        <v>13</v>
      </c>
      <c r="B47" s="11">
        <f>'DBB2023'!C47</f>
        <v>45242.583333333336</v>
      </c>
      <c r="C47" s="12">
        <f>'DBB2023'!C47</f>
        <v>45242.583333333336</v>
      </c>
      <c r="D47" s="13">
        <f>'DBB2023'!C47</f>
        <v>45242.583333333336</v>
      </c>
      <c r="E47" s="16" t="str">
        <f t="shared" si="4"/>
        <v>TVK U14w</v>
      </c>
      <c r="F47" s="27" t="str">
        <f>'DBB2023'!D47</f>
        <v>1. FC Kaiserslautern</v>
      </c>
      <c r="G47" s="14" t="str">
        <f>'DBB2023'!E47</f>
        <v>TVK U14w</v>
      </c>
      <c r="H47" s="14" t="str">
        <f>'DBB2023'!F47</f>
        <v>Hohenstaufengymnasium KL</v>
      </c>
      <c r="I47" s="14" t="str">
        <f t="shared" si="5"/>
        <v>Auswärts</v>
      </c>
      <c r="J47" s="14" t="str">
        <f>IF('DBB2023'!G47=0,"",'DBB2023'!G47)</f>
        <v/>
      </c>
    </row>
    <row r="48" spans="1:10" ht="20.100000000000001" customHeight="1" x14ac:dyDescent="0.2">
      <c r="A48" s="14">
        <f>'DBB2023'!A48</f>
        <v>32</v>
      </c>
      <c r="B48" s="11">
        <f>'DBB2023'!C48</f>
        <v>45242.583333333336</v>
      </c>
      <c r="C48" s="12">
        <f>'DBB2023'!C48</f>
        <v>45242.583333333336</v>
      </c>
      <c r="D48" s="13">
        <f>'DBB2023'!C48</f>
        <v>45242.583333333336</v>
      </c>
      <c r="E48" s="16" t="str">
        <f t="shared" si="4"/>
        <v>TVK U16m</v>
      </c>
      <c r="F48" s="27" t="str">
        <f>'DBB2023'!D48</f>
        <v>SG Saarland</v>
      </c>
      <c r="G48" s="14" t="str">
        <f>'DBB2023'!E48</f>
        <v>TVK U16m</v>
      </c>
      <c r="H48" s="14" t="str">
        <f>'DBB2023'!F48</f>
        <v>Großsporthalle Ensdorf</v>
      </c>
      <c r="I48" s="14" t="str">
        <f t="shared" si="5"/>
        <v>Auswärts</v>
      </c>
      <c r="J48" s="14" t="str">
        <f>IF('DBB2023'!G48=0,"",'DBB2023'!G48)</f>
        <v/>
      </c>
    </row>
    <row r="49" spans="1:10" ht="20.100000000000001" customHeight="1" x14ac:dyDescent="0.2">
      <c r="A49" s="14">
        <f>'DBB2023'!A49</f>
        <v>19</v>
      </c>
      <c r="B49" s="11">
        <f>'DBB2023'!C49</f>
        <v>45242.666666666664</v>
      </c>
      <c r="C49" s="12">
        <f>'DBB2023'!C49</f>
        <v>45242.666666666664</v>
      </c>
      <c r="D49" s="13">
        <f>'DBB2023'!C49</f>
        <v>45242.666666666664</v>
      </c>
      <c r="E49" s="16" t="str">
        <f t="shared" si="4"/>
        <v>TVK U18m</v>
      </c>
      <c r="F49" s="27" t="str">
        <f>'DBB2023'!D49</f>
        <v>1. FC Kaiserslautern</v>
      </c>
      <c r="G49" s="14" t="str">
        <f>'DBB2023'!E49</f>
        <v>TVK U18m</v>
      </c>
      <c r="H49" s="14" t="str">
        <f>'DBB2023'!F49</f>
        <v>Grundschule Betzenberg</v>
      </c>
      <c r="I49" s="14" t="str">
        <f t="shared" si="5"/>
        <v>Auswärts</v>
      </c>
      <c r="J49" s="14" t="str">
        <f>IF('DBB2023'!G49=0,"",'DBB2023'!G49)</f>
        <v/>
      </c>
    </row>
    <row r="50" spans="1:10" ht="20.100000000000001" customHeight="1" x14ac:dyDescent="0.2">
      <c r="A50" s="14">
        <f>'DBB2023'!A50</f>
        <v>18</v>
      </c>
      <c r="B50" s="11">
        <f>'DBB2023'!C50</f>
        <v>45242.666666666664</v>
      </c>
      <c r="C50" s="12">
        <f>'DBB2023'!C50</f>
        <v>45242.666666666664</v>
      </c>
      <c r="D50" s="13">
        <f>'DBB2023'!C50</f>
        <v>45242.666666666664</v>
      </c>
      <c r="E50" s="16" t="str">
        <f>IF(LEFT(F50,3)="TVK",F50,G50)</f>
        <v>TVK U14m</v>
      </c>
      <c r="F50" s="27" t="str">
        <f>'DBB2023'!D50</f>
        <v>1. FC Kaiserslautern 2</v>
      </c>
      <c r="G50" s="14" t="str">
        <f>'DBB2023'!E50</f>
        <v>TVK U14m</v>
      </c>
      <c r="H50" s="14" t="str">
        <f>'DBB2023'!F50</f>
        <v>Hohenstaufengymnasium KL</v>
      </c>
      <c r="I50" s="14" t="str">
        <f>IF(LEFT(F50,3)="TVK","Heim","Auswärts")</f>
        <v>Auswärts</v>
      </c>
      <c r="J50" s="14" t="str">
        <f>IF('DBB2023'!G50=0,"",'DBB2023'!G50)</f>
        <v/>
      </c>
    </row>
    <row r="51" spans="1:10" ht="20.100000000000001" customHeight="1" x14ac:dyDescent="0.2">
      <c r="A51" s="14">
        <f>'DBB2023'!A51</f>
        <v>20</v>
      </c>
      <c r="B51" s="11">
        <f>'DBB2023'!C51</f>
        <v>45248.5</v>
      </c>
      <c r="C51" s="12">
        <f>'DBB2023'!C51</f>
        <v>45248.5</v>
      </c>
      <c r="D51" s="13">
        <f>'DBB2023'!C51</f>
        <v>45248.5</v>
      </c>
      <c r="E51" s="16" t="str">
        <f t="shared" ref="E51:E62" si="6">IF(LEFT(F51,3)="TVK",F51,G51)</f>
        <v>TVK U16m2</v>
      </c>
      <c r="F51" s="27" t="str">
        <f>'DBB2023'!D51</f>
        <v>TVK U16m2</v>
      </c>
      <c r="G51" s="14" t="str">
        <f>'DBB2023'!E51</f>
        <v>TSG Grünstadt</v>
      </c>
      <c r="H51" s="14" t="str">
        <f>'DBB2023'!F51</f>
        <v>Regionale Schule</v>
      </c>
      <c r="I51" s="14" t="str">
        <f t="shared" ref="I51:I62" si="7">IF(LEFT(F51,3)="TVK","Heim","Auswärts")</f>
        <v>Heim</v>
      </c>
      <c r="J51" s="14" t="str">
        <f>IF('DBB2023'!G51=0,"",'DBB2023'!G51)</f>
        <v>TVK U16m</v>
      </c>
    </row>
    <row r="52" spans="1:10" ht="20.100000000000001" customHeight="1" x14ac:dyDescent="0.2">
      <c r="A52" s="14">
        <f>'DBB2023'!A52</f>
        <v>40</v>
      </c>
      <c r="B52" s="11">
        <f>'DBB2023'!C52</f>
        <v>45248.583333333336</v>
      </c>
      <c r="C52" s="12">
        <f>'DBB2023'!C52</f>
        <v>45248.583333333336</v>
      </c>
      <c r="D52" s="13">
        <f>'DBB2023'!C52</f>
        <v>45248.583333333336</v>
      </c>
      <c r="E52" s="16" t="str">
        <f t="shared" si="6"/>
        <v>TVK U16m</v>
      </c>
      <c r="F52" s="27" t="str">
        <f>'DBB2023'!D52</f>
        <v>TVK U16m</v>
      </c>
      <c r="G52" s="14" t="str">
        <f>'DBB2023'!E52</f>
        <v>ASC Theresianum Mainz I</v>
      </c>
      <c r="H52" s="14" t="str">
        <f>'DBB2023'!F52</f>
        <v>Regionale Schule</v>
      </c>
      <c r="I52" s="14" t="str">
        <f t="shared" si="7"/>
        <v>Heim</v>
      </c>
      <c r="J52" s="14" t="str">
        <f>IF('DBB2023'!G52=0,"",'DBB2023'!G52)</f>
        <v>TVK U16m2</v>
      </c>
    </row>
    <row r="53" spans="1:10" ht="20.100000000000001" customHeight="1" x14ac:dyDescent="0.2">
      <c r="A53" s="14">
        <f>'DBB2023'!A53</f>
        <v>21</v>
      </c>
      <c r="B53" s="11">
        <f>'DBB2023'!C53</f>
        <v>45248.666666666664</v>
      </c>
      <c r="C53" s="12">
        <f>'DBB2023'!C53</f>
        <v>45248.666666666664</v>
      </c>
      <c r="D53" s="13">
        <f>'DBB2023'!C53</f>
        <v>45248.666666666664</v>
      </c>
      <c r="E53" s="16" t="str">
        <f t="shared" si="6"/>
        <v>TVK U18m</v>
      </c>
      <c r="F53" s="27" t="str">
        <f>'DBB2023'!D53</f>
        <v>TVK U18m</v>
      </c>
      <c r="G53" s="14" t="str">
        <f>'DBB2023'!E53</f>
        <v>VT Zweibrücken</v>
      </c>
      <c r="H53" s="14" t="str">
        <f>'DBB2023'!F53</f>
        <v>Regionale Schule</v>
      </c>
      <c r="I53" s="14" t="str">
        <f t="shared" si="7"/>
        <v>Heim</v>
      </c>
      <c r="J53" s="14" t="str">
        <f>IF('DBB2023'!G53=0,"",'DBB2023'!G53)</f>
        <v>TVK II</v>
      </c>
    </row>
    <row r="54" spans="1:10" ht="20.100000000000001" customHeight="1" x14ac:dyDescent="0.2">
      <c r="A54" s="14">
        <f>'DBB2023'!A54</f>
        <v>15</v>
      </c>
      <c r="B54" s="11">
        <f>'DBB2023'!C54</f>
        <v>45248.75</v>
      </c>
      <c r="C54" s="12">
        <f>'DBB2023'!C54</f>
        <v>45248.75</v>
      </c>
      <c r="D54" s="13">
        <f>'DBB2023'!C54</f>
        <v>45248.75</v>
      </c>
      <c r="E54" s="16" t="str">
        <f t="shared" si="6"/>
        <v>TVK II</v>
      </c>
      <c r="F54" s="27" t="str">
        <f>'DBB2023'!D54</f>
        <v>TVK II</v>
      </c>
      <c r="G54" s="14" t="str">
        <f>'DBB2023'!E54</f>
        <v>VT Zweibrücken 2</v>
      </c>
      <c r="H54" s="14" t="str">
        <f>'DBB2023'!F54</f>
        <v>Regionale Schule</v>
      </c>
      <c r="I54" s="14" t="str">
        <f t="shared" si="7"/>
        <v>Heim</v>
      </c>
      <c r="J54" s="14" t="str">
        <f>IF('DBB2023'!G54=0,"",'DBB2023'!G54)</f>
        <v>TVK U18m</v>
      </c>
    </row>
    <row r="55" spans="1:10" ht="20.100000000000001" customHeight="1" x14ac:dyDescent="0.2">
      <c r="A55" s="14">
        <f>'DBB2023'!A55</f>
        <v>33</v>
      </c>
      <c r="B55" s="11">
        <f>'DBB2023'!C55</f>
        <v>45248.833333333336</v>
      </c>
      <c r="C55" s="12">
        <f>'DBB2023'!C55</f>
        <v>45248.833333333336</v>
      </c>
      <c r="D55" s="13">
        <f>'DBB2023'!C55</f>
        <v>45248.833333333336</v>
      </c>
      <c r="E55" s="16" t="str">
        <f t="shared" si="6"/>
        <v>TVK I</v>
      </c>
      <c r="F55" s="27" t="str">
        <f>'DBB2023'!D55</f>
        <v>TVK I</v>
      </c>
      <c r="G55" s="14" t="str">
        <f>'DBB2023'!E55</f>
        <v>DJK Nieder-Olm 2</v>
      </c>
      <c r="H55" s="14" t="str">
        <f>'DBB2023'!F55</f>
        <v>Regionale Schule</v>
      </c>
      <c r="I55" s="14" t="str">
        <f t="shared" si="7"/>
        <v>Heim</v>
      </c>
      <c r="J55" s="14" t="str">
        <f>IF('DBB2023'!G55=0,"",'DBB2023'!G55)</f>
        <v>TVK Damen</v>
      </c>
    </row>
    <row r="56" spans="1:10" ht="20.100000000000001" customHeight="1" x14ac:dyDescent="0.2">
      <c r="A56" s="14">
        <f>'DBB2023'!A56</f>
        <v>22</v>
      </c>
      <c r="B56" s="11">
        <f>'DBB2023'!C56</f>
        <v>45249.5</v>
      </c>
      <c r="C56" s="12">
        <f>'DBB2023'!C56</f>
        <v>45249.5</v>
      </c>
      <c r="D56" s="13">
        <f>'DBB2023'!C56</f>
        <v>45249.5</v>
      </c>
      <c r="E56" s="16" t="str">
        <f t="shared" si="6"/>
        <v>TVK U12mix2</v>
      </c>
      <c r="F56" s="27" t="str">
        <f>'DBB2023'!D56</f>
        <v>TVK U12mix2</v>
      </c>
      <c r="G56" s="14" t="str">
        <f>'DBB2023'!E56</f>
        <v>SG TV Dürkheim-BB-Int. Speyer 2</v>
      </c>
      <c r="H56" s="14" t="str">
        <f>'DBB2023'!F56</f>
        <v>Regionale Schule</v>
      </c>
      <c r="I56" s="14" t="str">
        <f t="shared" si="7"/>
        <v>Heim</v>
      </c>
      <c r="J56" s="14" t="str">
        <f>IF('DBB2023'!G56=0,"",'DBB2023'!G56)</f>
        <v>TVK U14m</v>
      </c>
    </row>
    <row r="57" spans="1:10" ht="20.100000000000001" customHeight="1" x14ac:dyDescent="0.2">
      <c r="A57" s="14">
        <f>'DBB2023'!A57</f>
        <v>21</v>
      </c>
      <c r="B57" s="11">
        <f>'DBB2023'!C57</f>
        <v>45249.583333333336</v>
      </c>
      <c r="C57" s="12">
        <f>'DBB2023'!C57</f>
        <v>45249.583333333336</v>
      </c>
      <c r="D57" s="13">
        <f>'DBB2023'!C57</f>
        <v>45249.583333333336</v>
      </c>
      <c r="E57" s="16" t="str">
        <f t="shared" si="6"/>
        <v>TVK U14m</v>
      </c>
      <c r="F57" s="27" t="str">
        <f>'DBB2023'!D57</f>
        <v>TVK U14m</v>
      </c>
      <c r="G57" s="14" t="str">
        <f>'DBB2023'!E57</f>
        <v>SG TV Dürkheim-BB-Int. Speyer 2</v>
      </c>
      <c r="H57" s="14" t="str">
        <f>'DBB2023'!F57</f>
        <v>Regionale Schule</v>
      </c>
      <c r="I57" s="14" t="str">
        <f t="shared" si="7"/>
        <v>Heim</v>
      </c>
      <c r="J57" s="14" t="str">
        <f>IF('DBB2023'!G57=0,"",'DBB2023'!G57)</f>
        <v>TVK U12mix1/2</v>
      </c>
    </row>
    <row r="58" spans="1:10" ht="20.100000000000001" customHeight="1" x14ac:dyDescent="0.2">
      <c r="A58" s="14">
        <f>'DBB2023'!A58</f>
        <v>16</v>
      </c>
      <c r="B58" s="11">
        <f>'DBB2023'!C58</f>
        <v>45249.666666666664</v>
      </c>
      <c r="C58" s="12">
        <f>'DBB2023'!C58</f>
        <v>45249.666666666664</v>
      </c>
      <c r="D58" s="13">
        <f>'DBB2023'!C58</f>
        <v>45249.666666666664</v>
      </c>
      <c r="E58" s="16" t="str">
        <f t="shared" si="6"/>
        <v>TVK U14w</v>
      </c>
      <c r="F58" s="27" t="str">
        <f>'DBB2023'!D58</f>
        <v>TVK U14w</v>
      </c>
      <c r="G58" s="14" t="str">
        <f>'DBB2023'!E58</f>
        <v>TV Dürkheim</v>
      </c>
      <c r="H58" s="14" t="str">
        <f>'DBB2023'!F58</f>
        <v>Regionale Schule</v>
      </c>
      <c r="I58" s="14" t="str">
        <f t="shared" si="7"/>
        <v>Heim</v>
      </c>
      <c r="J58" s="14" t="str">
        <f>IF('DBB2023'!G58=0,"",'DBB2023'!G58)</f>
        <v>TVK U16w</v>
      </c>
    </row>
    <row r="59" spans="1:10" ht="20.100000000000001" customHeight="1" x14ac:dyDescent="0.2">
      <c r="A59" s="14">
        <f>'DBB2023'!A59</f>
        <v>22</v>
      </c>
      <c r="B59" s="11">
        <f>'DBB2023'!C59</f>
        <v>45249.75</v>
      </c>
      <c r="C59" s="12">
        <f>'DBB2023'!C59</f>
        <v>45249.75</v>
      </c>
      <c r="D59" s="13">
        <f>'DBB2023'!C59</f>
        <v>45249.75</v>
      </c>
      <c r="E59" s="16" t="str">
        <f t="shared" si="6"/>
        <v>TVK U16w</v>
      </c>
      <c r="F59" s="27" t="str">
        <f>'DBB2023'!D59</f>
        <v>TVK U16w</v>
      </c>
      <c r="G59" s="14" t="str">
        <f>'DBB2023'!E59</f>
        <v>VT Zweibrücken</v>
      </c>
      <c r="H59" s="14" t="str">
        <f>'DBB2023'!F59</f>
        <v>Regionale Schule</v>
      </c>
      <c r="I59" s="14" t="str">
        <f t="shared" si="7"/>
        <v>Heim</v>
      </c>
      <c r="J59" s="14" t="str">
        <f>IF('DBB2023'!G59=0,"",'DBB2023'!G59)</f>
        <v>TVK U14w</v>
      </c>
    </row>
    <row r="60" spans="1:10" ht="20.100000000000001" customHeight="1" x14ac:dyDescent="0.2">
      <c r="A60" s="14">
        <f>'DBB2023'!A60</f>
        <v>23</v>
      </c>
      <c r="B60" s="11">
        <f>'DBB2023'!C60</f>
        <v>45255.416666666664</v>
      </c>
      <c r="C60" s="12">
        <f>'DBB2023'!C60</f>
        <v>45255.416666666664</v>
      </c>
      <c r="D60" s="13">
        <f>'DBB2023'!C60</f>
        <v>45255.416666666664</v>
      </c>
      <c r="E60" s="16" t="str">
        <f t="shared" si="6"/>
        <v>TVK U12mix2</v>
      </c>
      <c r="F60" s="27" t="str">
        <f>'DBB2023'!D60</f>
        <v>Eintracht Lambsheim e.V.</v>
      </c>
      <c r="G60" s="14" t="str">
        <f>'DBB2023'!E60</f>
        <v>TVK U12mix2</v>
      </c>
      <c r="H60" s="14" t="str">
        <f>'DBB2023'!F60</f>
        <v>Karl-Wendel-Schule</v>
      </c>
      <c r="I60" s="14" t="str">
        <f t="shared" si="7"/>
        <v>Auswärts</v>
      </c>
      <c r="J60" s="14" t="str">
        <f>IF('DBB2023'!G60=0,"",'DBB2023'!G60)</f>
        <v/>
      </c>
    </row>
    <row r="61" spans="1:10" ht="20.100000000000001" customHeight="1" x14ac:dyDescent="0.2">
      <c r="A61" s="14">
        <f>'DBB2023'!A61</f>
        <v>39</v>
      </c>
      <c r="B61" s="11">
        <f>'DBB2023'!C61</f>
        <v>45255.458333333336</v>
      </c>
      <c r="C61" s="12">
        <f>'DBB2023'!C61</f>
        <v>45255.458333333336</v>
      </c>
      <c r="D61" s="13">
        <f>'DBB2023'!C61</f>
        <v>45255.458333333336</v>
      </c>
      <c r="E61" s="16" t="str">
        <f t="shared" si="6"/>
        <v>TVK U12mix1</v>
      </c>
      <c r="F61" s="27" t="str">
        <f>'DBB2023'!D61</f>
        <v>ASC Theresianum 1</v>
      </c>
      <c r="G61" s="14" t="str">
        <f>'DBB2023'!E61</f>
        <v>TVK U12mix1</v>
      </c>
      <c r="H61" s="14" t="str">
        <f>'DBB2023'!F61</f>
        <v>Theresianum Mainz</v>
      </c>
      <c r="I61" s="14" t="str">
        <f t="shared" si="7"/>
        <v>Auswärts</v>
      </c>
      <c r="J61" s="14" t="str">
        <f>IF('DBB2023'!G61=0,"",'DBB2023'!G61)</f>
        <v/>
      </c>
    </row>
    <row r="62" spans="1:10" ht="20.100000000000001" customHeight="1" x14ac:dyDescent="0.2">
      <c r="A62" s="14">
        <f>'DBB2023'!A62</f>
        <v>22</v>
      </c>
      <c r="B62" s="11">
        <f>'DBB2023'!C62</f>
        <v>45255.479166666664</v>
      </c>
      <c r="C62" s="12">
        <f>'DBB2023'!C62</f>
        <v>45255.479166666664</v>
      </c>
      <c r="D62" s="13">
        <f>'DBB2023'!C62</f>
        <v>45255.479166666664</v>
      </c>
      <c r="E62" s="16" t="str">
        <f t="shared" si="6"/>
        <v>TVK U14m</v>
      </c>
      <c r="F62" s="27" t="str">
        <f>'DBB2023'!D62</f>
        <v>BBC Rockenhausen</v>
      </c>
      <c r="G62" s="14" t="str">
        <f>'DBB2023'!E62</f>
        <v>TVK U14m</v>
      </c>
      <c r="H62" s="14" t="str">
        <f>'DBB2023'!F62</f>
        <v>Realschule</v>
      </c>
      <c r="I62" s="14" t="str">
        <f t="shared" si="7"/>
        <v>Auswärts</v>
      </c>
      <c r="J62" s="14" t="str">
        <f>IF('DBB2023'!G62=0,"",'DBB2023'!G62)</f>
        <v/>
      </c>
    </row>
    <row r="63" spans="1:10" ht="20.100000000000001" customHeight="1" x14ac:dyDescent="0.2">
      <c r="A63" s="14">
        <f>'DBB2023'!A63</f>
        <v>24</v>
      </c>
      <c r="B63" s="11">
        <f>'DBB2023'!C63</f>
        <v>45255.583333333336</v>
      </c>
      <c r="C63" s="12">
        <f>'DBB2023'!C63</f>
        <v>45255.583333333336</v>
      </c>
      <c r="D63" s="13">
        <f>'DBB2023'!C63</f>
        <v>45255.583333333336</v>
      </c>
      <c r="E63" s="16" t="str">
        <f>IF(LEFT(F63,3)="TVK",F63,G63)</f>
        <v>TVK U16w</v>
      </c>
      <c r="F63" s="27" t="str">
        <f>'DBB2023'!D63</f>
        <v>Eintracht Lambsheim e.V.</v>
      </c>
      <c r="G63" s="14" t="str">
        <f>'DBB2023'!E63</f>
        <v>TVK U16w</v>
      </c>
      <c r="H63" s="14" t="str">
        <f>'DBB2023'!F63</f>
        <v>Karl-Wendel-Schule</v>
      </c>
      <c r="I63" s="14" t="str">
        <f>IF(LEFT(F63,3)="TVK","Heim","Auswärts")</f>
        <v>Auswärts</v>
      </c>
      <c r="J63" s="14" t="str">
        <f>IF('DBB2023'!G63=0,"",'DBB2023'!G63)</f>
        <v/>
      </c>
    </row>
    <row r="64" spans="1:10" ht="20.100000000000001" customHeight="1" x14ac:dyDescent="0.2">
      <c r="A64" s="14">
        <f>'DBB2023'!A64</f>
        <v>24</v>
      </c>
      <c r="B64" s="11">
        <f>'DBB2023'!C64</f>
        <v>45255.75</v>
      </c>
      <c r="C64" s="12">
        <f>'DBB2023'!C64</f>
        <v>45255.75</v>
      </c>
      <c r="D64" s="13">
        <f>'DBB2023'!C64</f>
        <v>45255.75</v>
      </c>
      <c r="E64" s="16" t="str">
        <f t="shared" ref="E64:E72" si="8">IF(LEFT(F64,3)="TVK",F64,G64)</f>
        <v>TVK U16m2</v>
      </c>
      <c r="F64" s="27" t="str">
        <f>'DBB2023'!D64</f>
        <v>Eintracht Lambsheim e.V.</v>
      </c>
      <c r="G64" s="14" t="str">
        <f>'DBB2023'!E64</f>
        <v>TVK U16m2</v>
      </c>
      <c r="H64" s="14" t="str">
        <f>'DBB2023'!F64</f>
        <v>Karl-Wendel-Schule</v>
      </c>
      <c r="I64" s="14" t="str">
        <f t="shared" ref="I64:I72" si="9">IF(LEFT(F64,3)="TVK","Heim","Auswärts")</f>
        <v>Auswärts</v>
      </c>
      <c r="J64" s="14" t="str">
        <f>IF('DBB2023'!G64=0,"",'DBB2023'!G64)</f>
        <v/>
      </c>
    </row>
    <row r="65" spans="1:10" ht="20.100000000000001" customHeight="1" x14ac:dyDescent="0.2">
      <c r="A65" s="14">
        <f>'DBB2023'!A65</f>
        <v>48</v>
      </c>
      <c r="B65" s="11">
        <f>'DBB2023'!C65</f>
        <v>45255.75</v>
      </c>
      <c r="C65" s="12">
        <f>'DBB2023'!C65</f>
        <v>45255.75</v>
      </c>
      <c r="D65" s="13">
        <f>'DBB2023'!C65</f>
        <v>45255.75</v>
      </c>
      <c r="E65" s="16" t="str">
        <f t="shared" si="8"/>
        <v>TVK U16m</v>
      </c>
      <c r="F65" s="27" t="str">
        <f>'DBB2023'!D65</f>
        <v>VfL Bad Kreuznach I</v>
      </c>
      <c r="G65" s="14" t="str">
        <f>'DBB2023'!E65</f>
        <v>TVK U16m</v>
      </c>
      <c r="H65" s="14" t="str">
        <f>'DBB2023'!F65</f>
        <v>Martin-Luther-King-Schule</v>
      </c>
      <c r="I65" s="14" t="str">
        <f t="shared" si="9"/>
        <v>Auswärts</v>
      </c>
      <c r="J65" s="14" t="str">
        <f>IF('DBB2023'!G65=0,"",'DBB2023'!G65)</f>
        <v/>
      </c>
    </row>
    <row r="66" spans="1:10" ht="20.100000000000001" customHeight="1" x14ac:dyDescent="0.2">
      <c r="A66" s="14">
        <f>'DBB2023'!A66</f>
        <v>17</v>
      </c>
      <c r="B66" s="11">
        <f>'DBB2023'!C66</f>
        <v>45255.833333333336</v>
      </c>
      <c r="C66" s="12">
        <f>'DBB2023'!C66</f>
        <v>45255.833333333336</v>
      </c>
      <c r="D66" s="13">
        <f>'DBB2023'!C66</f>
        <v>45255.833333333336</v>
      </c>
      <c r="E66" s="16" t="str">
        <f t="shared" si="8"/>
        <v>TVK II</v>
      </c>
      <c r="F66" s="27" t="str">
        <f>'DBB2023'!D66</f>
        <v>Eintracht Lambsheim 2</v>
      </c>
      <c r="G66" s="14" t="str">
        <f>'DBB2023'!E66</f>
        <v>TVK II</v>
      </c>
      <c r="H66" s="14" t="str">
        <f>'DBB2023'!F66</f>
        <v>Karl-Wendel-Schule</v>
      </c>
      <c r="I66" s="14" t="str">
        <f t="shared" si="9"/>
        <v>Auswärts</v>
      </c>
      <c r="J66" s="14" t="str">
        <f>IF('DBB2023'!G66=0,"",'DBB2023'!G66)</f>
        <v/>
      </c>
    </row>
    <row r="67" spans="1:10" ht="20.100000000000001" customHeight="1" x14ac:dyDescent="0.2">
      <c r="A67" s="14">
        <f>'DBB2023'!A67</f>
        <v>39</v>
      </c>
      <c r="B67" s="11">
        <f>'DBB2023'!C67</f>
        <v>45256.75</v>
      </c>
      <c r="C67" s="12">
        <f>'DBB2023'!C67</f>
        <v>45256.75</v>
      </c>
      <c r="D67" s="13">
        <f>'DBB2023'!C67</f>
        <v>45256.75</v>
      </c>
      <c r="E67" s="16" t="str">
        <f t="shared" si="8"/>
        <v>TVK I</v>
      </c>
      <c r="F67" s="27" t="str">
        <f>'DBB2023'!D67</f>
        <v>BBC Fastbreakers Rockenhausen</v>
      </c>
      <c r="G67" s="14" t="str">
        <f>'DBB2023'!E67</f>
        <v>TVK I</v>
      </c>
      <c r="H67" s="14" t="str">
        <f>'DBB2023'!F67</f>
        <v>Realschule</v>
      </c>
      <c r="I67" s="14" t="str">
        <f t="shared" si="9"/>
        <v>Auswärts</v>
      </c>
      <c r="J67" s="14" t="str">
        <f>IF('DBB2023'!G67=0,"",'DBB2023'!G67)</f>
        <v/>
      </c>
    </row>
    <row r="68" spans="1:10" ht="20.100000000000001" customHeight="1" x14ac:dyDescent="0.2">
      <c r="A68" s="14">
        <f>'DBB2023'!A68</f>
        <v>26</v>
      </c>
      <c r="B68" s="11">
        <f>'DBB2023'!C68</f>
        <v>45262.5</v>
      </c>
      <c r="C68" s="12">
        <f>'DBB2023'!C68</f>
        <v>45262.5</v>
      </c>
      <c r="D68" s="13">
        <f>'DBB2023'!C68</f>
        <v>45262.5</v>
      </c>
      <c r="E68" s="16" t="str">
        <f t="shared" si="8"/>
        <v>TVK U16m2</v>
      </c>
      <c r="F68" s="27" t="str">
        <f>'DBB2023'!D68</f>
        <v>TVK U16m2</v>
      </c>
      <c r="G68" s="14" t="str">
        <f>'DBB2023'!E68</f>
        <v>Eintracht Lambsheim e.V. 2</v>
      </c>
      <c r="H68" s="14" t="str">
        <f>'DBB2023'!F68</f>
        <v>Regionale Schule</v>
      </c>
      <c r="I68" s="14" t="str">
        <f t="shared" si="9"/>
        <v>Heim</v>
      </c>
      <c r="J68" s="14" t="str">
        <f>IF('DBB2023'!G68=0,"",'DBB2023'!G68)</f>
        <v>TVK U16m</v>
      </c>
    </row>
    <row r="69" spans="1:10" ht="20.100000000000001" customHeight="1" x14ac:dyDescent="0.2">
      <c r="A69" s="14">
        <f>'DBB2023'!A69</f>
        <v>52</v>
      </c>
      <c r="B69" s="11">
        <f>'DBB2023'!C69</f>
        <v>45262.583333333336</v>
      </c>
      <c r="C69" s="12">
        <f>'DBB2023'!C69</f>
        <v>45262.583333333336</v>
      </c>
      <c r="D69" s="13">
        <f>'DBB2023'!C69</f>
        <v>45262.583333333336</v>
      </c>
      <c r="E69" s="16" t="str">
        <f t="shared" si="8"/>
        <v>TVK U16m</v>
      </c>
      <c r="F69" s="27" t="str">
        <f>'DBB2023'!D69</f>
        <v>TVK U16m</v>
      </c>
      <c r="G69" s="14" t="str">
        <f>'DBB2023'!E69</f>
        <v>TV St. Ingbert</v>
      </c>
      <c r="H69" s="14" t="str">
        <f>'DBB2023'!F69</f>
        <v>Regionale Schule</v>
      </c>
      <c r="I69" s="14" t="str">
        <f t="shared" si="9"/>
        <v>Heim</v>
      </c>
      <c r="J69" s="14" t="str">
        <f>IF('DBB2023'!G69=0,"",'DBB2023'!G69)</f>
        <v>TVK U16m2</v>
      </c>
    </row>
    <row r="70" spans="1:10" ht="20.100000000000001" customHeight="1" x14ac:dyDescent="0.2">
      <c r="A70" s="14">
        <f>'DBB2023'!A70</f>
        <v>19</v>
      </c>
      <c r="B70" s="11">
        <f>'DBB2023'!C70</f>
        <v>45262.666666666664</v>
      </c>
      <c r="C70" s="12">
        <f>'DBB2023'!C70</f>
        <v>45262.666666666664</v>
      </c>
      <c r="D70" s="13">
        <f>'DBB2023'!C70</f>
        <v>45262.666666666664</v>
      </c>
      <c r="E70" s="16" t="str">
        <f t="shared" si="8"/>
        <v>TVK II</v>
      </c>
      <c r="F70" s="27" t="str">
        <f>'DBB2023'!D70</f>
        <v>TVK II</v>
      </c>
      <c r="G70" s="14" t="str">
        <f>'DBB2023'!E70</f>
        <v>TV Clausen</v>
      </c>
      <c r="H70" s="14" t="str">
        <f>'DBB2023'!F70</f>
        <v>Regionale Schule</v>
      </c>
      <c r="I70" s="14" t="str">
        <f t="shared" si="9"/>
        <v>Heim</v>
      </c>
      <c r="J70" s="14" t="str">
        <f>IF('DBB2023'!G70=0,"",'DBB2023'!G70)</f>
        <v>TVK U18m</v>
      </c>
    </row>
    <row r="71" spans="1:10" ht="20.100000000000001" customHeight="1" x14ac:dyDescent="0.2">
      <c r="A71" s="14">
        <f>'DBB2023'!A71</f>
        <v>43</v>
      </c>
      <c r="B71" s="11">
        <f>'DBB2023'!C71</f>
        <v>45262.75</v>
      </c>
      <c r="C71" s="12">
        <f>'DBB2023'!C71</f>
        <v>45262.75</v>
      </c>
      <c r="D71" s="13">
        <f>'DBB2023'!C71</f>
        <v>45262.75</v>
      </c>
      <c r="E71" s="16" t="str">
        <f t="shared" si="8"/>
        <v>TVK Damen</v>
      </c>
      <c r="F71" s="27" t="str">
        <f>'DBB2023'!D71</f>
        <v>TVK Damen</v>
      </c>
      <c r="G71" s="14" t="str">
        <f>'DBB2023'!E71</f>
        <v>TV Clausen</v>
      </c>
      <c r="H71" s="14" t="str">
        <f>'DBB2023'!F71</f>
        <v>Regionale Schule</v>
      </c>
      <c r="I71" s="14" t="str">
        <f t="shared" si="9"/>
        <v>Heim</v>
      </c>
      <c r="J71" s="14" t="str">
        <f>IF('DBB2023'!G71=0,"",'DBB2023'!G71)</f>
        <v>TVK I</v>
      </c>
    </row>
    <row r="72" spans="1:10" ht="20.100000000000001" customHeight="1" x14ac:dyDescent="0.2">
      <c r="A72" s="14">
        <f>'DBB2023'!A72</f>
        <v>43</v>
      </c>
      <c r="B72" s="11">
        <f>'DBB2023'!C72</f>
        <v>45262.833333333336</v>
      </c>
      <c r="C72" s="12">
        <f>'DBB2023'!C72</f>
        <v>45262.833333333336</v>
      </c>
      <c r="D72" s="13">
        <f>'DBB2023'!C72</f>
        <v>45262.833333333336</v>
      </c>
      <c r="E72" s="16" t="str">
        <f t="shared" si="8"/>
        <v>TVK I</v>
      </c>
      <c r="F72" s="27" t="str">
        <f>'DBB2023'!D72</f>
        <v>TVK I</v>
      </c>
      <c r="G72" s="14" t="str">
        <f>'DBB2023'!E72</f>
        <v>VfL Bad Kreuznach</v>
      </c>
      <c r="H72" s="14" t="str">
        <f>'DBB2023'!F72</f>
        <v>Regionale Schule</v>
      </c>
      <c r="I72" s="14" t="str">
        <f t="shared" si="9"/>
        <v>Heim</v>
      </c>
      <c r="J72" s="14" t="str">
        <f>IF('DBB2023'!G72=0,"",'DBB2023'!G72)</f>
        <v>TVK Damen</v>
      </c>
    </row>
    <row r="73" spans="1:10" ht="20.100000000000001" customHeight="1" x14ac:dyDescent="0.2">
      <c r="A73" s="14">
        <f>'DBB2023'!A73</f>
        <v>28</v>
      </c>
      <c r="B73" s="11">
        <f>'DBB2023'!C73</f>
        <v>45263.416666666664</v>
      </c>
      <c r="C73" s="12">
        <f>'DBB2023'!C73</f>
        <v>45263.416666666664</v>
      </c>
      <c r="D73" s="13">
        <f>'DBB2023'!C73</f>
        <v>45263.416666666664</v>
      </c>
      <c r="E73" s="16" t="str">
        <f>IF(LEFT(F73,3)="TVK",F73,G73)</f>
        <v>TVK U12mix2</v>
      </c>
      <c r="F73" s="27" t="str">
        <f>'DBB2023'!D73</f>
        <v>TVK U12mix2</v>
      </c>
      <c r="G73" s="14" t="str">
        <f>'DBB2023'!E73</f>
        <v>TSG Maxdorf 2</v>
      </c>
      <c r="H73" s="14" t="str">
        <f>'DBB2023'!F73</f>
        <v>Regionale Schule</v>
      </c>
      <c r="I73" s="14" t="str">
        <f>IF(LEFT(F73,3)="TVK","Heim","Auswärts")</f>
        <v>Heim</v>
      </c>
      <c r="J73" s="14" t="str">
        <f>IF('DBB2023'!G73=0,"",'DBB2023'!G73)</f>
        <v>TVK U12mix1</v>
      </c>
    </row>
    <row r="74" spans="1:10" ht="20.100000000000001" customHeight="1" x14ac:dyDescent="0.2">
      <c r="A74" s="14">
        <f>'DBB2023'!A74</f>
        <v>43</v>
      </c>
      <c r="B74" s="11">
        <f>'DBB2023'!C74</f>
        <v>45263.5</v>
      </c>
      <c r="C74" s="12">
        <f>'DBB2023'!C74</f>
        <v>45263.5</v>
      </c>
      <c r="D74" s="13">
        <f>'DBB2023'!C74</f>
        <v>45263.5</v>
      </c>
      <c r="E74" s="16" t="str">
        <f t="shared" ref="E74:E82" si="10">IF(LEFT(F74,3)="TVK",F74,G74)</f>
        <v>TVK U12mix1</v>
      </c>
      <c r="F74" s="27" t="str">
        <f>'DBB2023'!D74</f>
        <v>TVK U12mix1</v>
      </c>
      <c r="G74" s="14" t="str">
        <f>'DBB2023'!E74</f>
        <v>TSG Maxdorf 1</v>
      </c>
      <c r="H74" s="14" t="str">
        <f>'DBB2023'!F74</f>
        <v>Regionale Schule</v>
      </c>
      <c r="I74" s="14" t="str">
        <f t="shared" ref="I74:I82" si="11">IF(LEFT(F74,3)="TVK","Heim","Auswärts")</f>
        <v>Heim</v>
      </c>
      <c r="J74" s="14" t="str">
        <f>IF('DBB2023'!G74=0,"",'DBB2023'!G74)</f>
        <v>TVK U12mix2</v>
      </c>
    </row>
    <row r="75" spans="1:10" ht="20.100000000000001" customHeight="1" x14ac:dyDescent="0.2">
      <c r="A75" s="14">
        <f>'DBB2023'!A75</f>
        <v>27</v>
      </c>
      <c r="B75" s="11">
        <f>'DBB2023'!C75</f>
        <v>45263.583333333336</v>
      </c>
      <c r="C75" s="12">
        <f>'DBB2023'!C75</f>
        <v>45263.583333333336</v>
      </c>
      <c r="D75" s="13">
        <f>'DBB2023'!C75</f>
        <v>45263.583333333336</v>
      </c>
      <c r="E75" s="16" t="str">
        <f t="shared" si="10"/>
        <v>TVK U14m</v>
      </c>
      <c r="F75" s="27" t="str">
        <f>'DBB2023'!D75</f>
        <v>TVK U14m</v>
      </c>
      <c r="G75" s="14" t="str">
        <f>'DBB2023'!E75</f>
        <v>Eintracht Lambsheim e.V.</v>
      </c>
      <c r="H75" s="14" t="str">
        <f>'DBB2023'!F75</f>
        <v>Regionale Schule</v>
      </c>
      <c r="I75" s="14" t="str">
        <f t="shared" si="11"/>
        <v>Heim</v>
      </c>
      <c r="J75" s="14" t="str">
        <f>IF('DBB2023'!G75=0,"",'DBB2023'!G75)</f>
        <v>TVK U14w</v>
      </c>
    </row>
    <row r="76" spans="1:10" ht="20.100000000000001" customHeight="1" x14ac:dyDescent="0.2">
      <c r="A76" s="14">
        <f>'DBB2023'!A76</f>
        <v>21</v>
      </c>
      <c r="B76" s="11">
        <f>'DBB2023'!C76</f>
        <v>45263.666666666664</v>
      </c>
      <c r="C76" s="12">
        <f>'DBB2023'!C76</f>
        <v>45263.666666666664</v>
      </c>
      <c r="D76" s="13">
        <f>'DBB2023'!C76</f>
        <v>45263.666666666664</v>
      </c>
      <c r="E76" s="16" t="str">
        <f t="shared" si="10"/>
        <v>TVK U14w</v>
      </c>
      <c r="F76" s="27" t="str">
        <f>'DBB2023'!D76</f>
        <v>TVK U14w</v>
      </c>
      <c r="G76" s="14" t="str">
        <f>'DBB2023'!E76</f>
        <v>TSG Maxdorf</v>
      </c>
      <c r="H76" s="14" t="str">
        <f>'DBB2023'!F76</f>
        <v>Regionale Schule</v>
      </c>
      <c r="I76" s="14" t="str">
        <f t="shared" si="11"/>
        <v>Heim</v>
      </c>
      <c r="J76" s="14" t="str">
        <f>IF('DBB2023'!G76=0,"",'DBB2023'!G76)</f>
        <v>TVK U14m</v>
      </c>
    </row>
    <row r="77" spans="1:10" ht="20.100000000000001" customHeight="1" x14ac:dyDescent="0.2">
      <c r="A77" s="14">
        <f>'DBB2023'!A77</f>
        <v>28</v>
      </c>
      <c r="B77" s="11">
        <f>'DBB2023'!C77</f>
        <v>45263.75</v>
      </c>
      <c r="C77" s="12">
        <f>'DBB2023'!C77</f>
        <v>45263.75</v>
      </c>
      <c r="D77" s="13">
        <f>'DBB2023'!C77</f>
        <v>45263.75</v>
      </c>
      <c r="E77" s="16" t="str">
        <f t="shared" si="10"/>
        <v>TVK U18m</v>
      </c>
      <c r="F77" s="27" t="str">
        <f>'DBB2023'!D77</f>
        <v>TVK U18m</v>
      </c>
      <c r="G77" s="14" t="str">
        <f>'DBB2023'!E77</f>
        <v>BBV 'Gorillas' Hassloch</v>
      </c>
      <c r="H77" s="14" t="str">
        <f>'DBB2023'!F77</f>
        <v>Regionale Schule</v>
      </c>
      <c r="I77" s="14" t="str">
        <f t="shared" si="11"/>
        <v>Heim</v>
      </c>
      <c r="J77" s="14" t="str">
        <f>IF('DBB2023'!G77=0,"",'DBB2023'!G77)</f>
        <v>TVK II</v>
      </c>
    </row>
    <row r="78" spans="1:10" ht="20.100000000000001" customHeight="1" x14ac:dyDescent="0.2">
      <c r="A78" s="14">
        <f>'DBB2023'!A78</f>
        <v>29</v>
      </c>
      <c r="B78" s="11">
        <f>'DBB2023'!C78</f>
        <v>45269.416666666664</v>
      </c>
      <c r="C78" s="12">
        <f>'DBB2023'!C78</f>
        <v>45269.416666666664</v>
      </c>
      <c r="D78" s="13">
        <f>'DBB2023'!C78</f>
        <v>45269.416666666664</v>
      </c>
      <c r="E78" s="16" t="str">
        <f t="shared" si="10"/>
        <v>TVK U12mix2</v>
      </c>
      <c r="F78" s="27" t="str">
        <f>'DBB2023'!D78</f>
        <v>TVK U12mix2</v>
      </c>
      <c r="G78" s="14" t="str">
        <f>'DBB2023'!E78</f>
        <v>BBV Landau</v>
      </c>
      <c r="H78" s="14" t="str">
        <f>'DBB2023'!F78</f>
        <v>Regionale Schule</v>
      </c>
      <c r="I78" s="14" t="str">
        <f t="shared" si="11"/>
        <v>Heim</v>
      </c>
      <c r="J78" s="14" t="str">
        <f>IF('DBB2023'!G78=0,"",'DBB2023'!G78)</f>
        <v>TVK U14w</v>
      </c>
    </row>
    <row r="79" spans="1:10" ht="20.100000000000001" customHeight="1" x14ac:dyDescent="0.2">
      <c r="A79" s="14">
        <f>'DBB2023'!A79</f>
        <v>22</v>
      </c>
      <c r="B79" s="11">
        <f>'DBB2023'!C79</f>
        <v>45269.5</v>
      </c>
      <c r="C79" s="12">
        <f>'DBB2023'!C79</f>
        <v>45269.5</v>
      </c>
      <c r="D79" s="13">
        <f>'DBB2023'!C79</f>
        <v>45269.5</v>
      </c>
      <c r="E79" s="16" t="str">
        <f t="shared" si="10"/>
        <v>TVK U14w</v>
      </c>
      <c r="F79" s="27" t="str">
        <f>'DBB2023'!D79</f>
        <v>TVK U14w</v>
      </c>
      <c r="G79" s="14" t="str">
        <f>'DBB2023'!E79</f>
        <v>SG TSG Deidesheim / Neustadt</v>
      </c>
      <c r="H79" s="14" t="str">
        <f>'DBB2023'!F79</f>
        <v>Regionale Schule</v>
      </c>
      <c r="I79" s="14" t="str">
        <f t="shared" si="11"/>
        <v>Heim</v>
      </c>
      <c r="J79" s="14" t="str">
        <f>IF('DBB2023'!G79=0,"",'DBB2023'!G79)</f>
        <v>TVK U12mix1/2</v>
      </c>
    </row>
    <row r="80" spans="1:10" ht="20.100000000000001" customHeight="1" x14ac:dyDescent="0.2">
      <c r="A80" s="14">
        <f>'DBB2023'!A80</f>
        <v>30</v>
      </c>
      <c r="B80" s="11">
        <f>'DBB2023'!C80</f>
        <v>45269.583333333336</v>
      </c>
      <c r="C80" s="12">
        <f>'DBB2023'!C80</f>
        <v>45269.583333333336</v>
      </c>
      <c r="D80" s="13">
        <f>'DBB2023'!C80</f>
        <v>45269.583333333336</v>
      </c>
      <c r="E80" s="16" t="str">
        <f t="shared" si="10"/>
        <v>TVK U16w</v>
      </c>
      <c r="F80" s="27" t="str">
        <f>'DBB2023'!D80</f>
        <v>TVK U16w</v>
      </c>
      <c r="G80" s="14" t="str">
        <f>'DBB2023'!E80</f>
        <v>SG Ludwigshafen / Frankenthal</v>
      </c>
      <c r="H80" s="14" t="str">
        <f>'DBB2023'!F80</f>
        <v>Regionale Schule</v>
      </c>
      <c r="I80" s="14" t="str">
        <f t="shared" si="11"/>
        <v>Heim</v>
      </c>
      <c r="J80" s="14" t="str">
        <f>IF('DBB2023'!G80=0,"",'DBB2023'!G80)</f>
        <v>TVK U16m2</v>
      </c>
    </row>
    <row r="81" spans="1:10" ht="20.100000000000001" customHeight="1" x14ac:dyDescent="0.2">
      <c r="A81" s="14">
        <f>'DBB2023'!A81</f>
        <v>58</v>
      </c>
      <c r="B81" s="11">
        <f>'DBB2023'!C81</f>
        <v>45269.625</v>
      </c>
      <c r="C81" s="12">
        <f>'DBB2023'!C81</f>
        <v>45269.625</v>
      </c>
      <c r="D81" s="13">
        <f>'DBB2023'!C81</f>
        <v>45269.625</v>
      </c>
      <c r="E81" s="16" t="str">
        <f t="shared" si="10"/>
        <v>TVK U16m</v>
      </c>
      <c r="F81" s="27" t="str">
        <f>'DBB2023'!D81</f>
        <v>Trimmelter SV</v>
      </c>
      <c r="G81" s="14" t="str">
        <f>'DBB2023'!E81</f>
        <v>TVK U16m</v>
      </c>
      <c r="H81" s="14" t="str">
        <f>'DBB2023'!F81</f>
        <v>Keune-Halle</v>
      </c>
      <c r="I81" s="14" t="str">
        <f t="shared" si="11"/>
        <v>Auswärts</v>
      </c>
      <c r="J81" s="14" t="str">
        <f>IF('DBB2023'!G81=0,"",'DBB2023'!G81)</f>
        <v/>
      </c>
    </row>
    <row r="82" spans="1:10" ht="20.100000000000001" customHeight="1" x14ac:dyDescent="0.2">
      <c r="A82" s="14">
        <f>'DBB2023'!A82</f>
        <v>47</v>
      </c>
      <c r="B82" s="11">
        <f>'DBB2023'!C82</f>
        <v>45269.666666666664</v>
      </c>
      <c r="C82" s="12">
        <f>'DBB2023'!C82</f>
        <v>45269.666666666664</v>
      </c>
      <c r="D82" s="13">
        <f>'DBB2023'!C82</f>
        <v>45269.666666666664</v>
      </c>
      <c r="E82" s="16" t="str">
        <f t="shared" si="10"/>
        <v>TVK Damen</v>
      </c>
      <c r="F82" s="27" t="str">
        <f>'DBB2023'!D82</f>
        <v>TVK Damen</v>
      </c>
      <c r="G82" s="14" t="str">
        <f>'DBB2023'!E82</f>
        <v>SG TSG Deidesheim / Neustadt</v>
      </c>
      <c r="H82" s="14" t="str">
        <f>'DBB2023'!F82</f>
        <v>Regionale Schule</v>
      </c>
      <c r="I82" s="14" t="str">
        <f t="shared" si="11"/>
        <v>Heim</v>
      </c>
      <c r="J82" s="14" t="str">
        <f>IF('DBB2023'!G82=0,"",'DBB2023'!G82)</f>
        <v>TVK I</v>
      </c>
    </row>
    <row r="83" spans="1:10" ht="20.100000000000001" customHeight="1" x14ac:dyDescent="0.2">
      <c r="A83" s="14">
        <f>'DBB2023'!A83</f>
        <v>47</v>
      </c>
      <c r="B83" s="11">
        <f>'DBB2023'!C83</f>
        <v>45269.75</v>
      </c>
      <c r="C83" s="12">
        <f>'DBB2023'!C83</f>
        <v>45269.75</v>
      </c>
      <c r="D83" s="13">
        <f>'DBB2023'!C83</f>
        <v>45269.75</v>
      </c>
      <c r="E83" s="16" t="str">
        <f>IF(LEFT(F83,3)="TVK",F83,G83)</f>
        <v>TVK I</v>
      </c>
      <c r="F83" s="27" t="str">
        <f>'DBB2023'!D83</f>
        <v>TVK I</v>
      </c>
      <c r="G83" s="14" t="str">
        <f>'DBB2023'!E83</f>
        <v>BBV Landau</v>
      </c>
      <c r="H83" s="14" t="str">
        <f>'DBB2023'!F83</f>
        <v>Regionale Schule</v>
      </c>
      <c r="I83" s="14" t="str">
        <f>IF(LEFT(F83,3)="TVK","Heim","Auswärts")</f>
        <v>Heim</v>
      </c>
      <c r="J83" s="14" t="str">
        <f>IF('DBB2023'!G83=0,"",'DBB2023'!G83)</f>
        <v>TVK Damen</v>
      </c>
    </row>
    <row r="84" spans="1:10" ht="20.100000000000001" customHeight="1" x14ac:dyDescent="0.2">
      <c r="A84" s="14">
        <f>'DBB2023'!A84</f>
        <v>64</v>
      </c>
      <c r="B84" s="11">
        <f>'DBB2023'!C84</f>
        <v>45276.583333333336</v>
      </c>
      <c r="C84" s="12">
        <f>'DBB2023'!C84</f>
        <v>45276.583333333336</v>
      </c>
      <c r="D84" s="13">
        <f>'DBB2023'!C84</f>
        <v>45276.583333333336</v>
      </c>
      <c r="E84" s="16" t="str">
        <f t="shared" ref="E84:E93" si="12">IF(LEFT(F84,3)="TVK",F84,G84)</f>
        <v>TVK U16m</v>
      </c>
      <c r="F84" s="27" t="str">
        <f>'DBB2023'!D84</f>
        <v>TVK U16m</v>
      </c>
      <c r="G84" s="14" t="str">
        <f>'DBB2023'!E84</f>
        <v>SG Lützel-Post Koblenz</v>
      </c>
      <c r="H84" s="14" t="str">
        <f>'DBB2023'!F84</f>
        <v>Regionale Schule</v>
      </c>
      <c r="I84" s="14" t="str">
        <f t="shared" ref="I84:I93" si="13">IF(LEFT(F84,3)="TVK","Heim","Auswärts")</f>
        <v>Heim</v>
      </c>
      <c r="J84" s="14" t="str">
        <f>IF('DBB2023'!G84=0,"",'DBB2023'!G84)</f>
        <v>TVK U18m</v>
      </c>
    </row>
    <row r="85" spans="1:10" ht="20.100000000000001" customHeight="1" x14ac:dyDescent="0.2">
      <c r="A85" s="14">
        <f>'DBB2023'!A85</f>
        <v>68</v>
      </c>
      <c r="B85" s="11">
        <f>'DBB2023'!C85</f>
        <v>45297.583333333336</v>
      </c>
      <c r="C85" s="12">
        <f>'DBB2023'!C85</f>
        <v>45297.583333333336</v>
      </c>
      <c r="D85" s="13">
        <f>'DBB2023'!C85</f>
        <v>45297.583333333336</v>
      </c>
      <c r="E85" s="16" t="str">
        <f t="shared" si="12"/>
        <v>TVK U16m</v>
      </c>
      <c r="F85" s="27" t="str">
        <f>'DBB2023'!D85</f>
        <v>TVK U16m</v>
      </c>
      <c r="G85" s="14" t="str">
        <f>'DBB2023'!E85</f>
        <v>DJK Nieder-Olm e. V. 1</v>
      </c>
      <c r="H85" s="14" t="str">
        <f>'DBB2023'!F85</f>
        <v>Regionale Schule</v>
      </c>
      <c r="I85" s="14" t="str">
        <f t="shared" si="13"/>
        <v>Heim</v>
      </c>
      <c r="J85" s="14" t="str">
        <f>IF('DBB2023'!G85=0,"",'DBB2023'!G85)</f>
        <v>TVK U16m2</v>
      </c>
    </row>
    <row r="86" spans="1:10" ht="20.100000000000001" customHeight="1" x14ac:dyDescent="0.2">
      <c r="A86" s="14">
        <f>'DBB2023'!A86</f>
        <v>34</v>
      </c>
      <c r="B86" s="11">
        <f>'DBB2023'!C86</f>
        <v>45304.541666666664</v>
      </c>
      <c r="C86" s="12">
        <f>'DBB2023'!C86</f>
        <v>45304.541666666664</v>
      </c>
      <c r="D86" s="13">
        <f>'DBB2023'!C86</f>
        <v>45304.541666666664</v>
      </c>
      <c r="E86" s="16" t="str">
        <f t="shared" si="12"/>
        <v>TVK U16m2</v>
      </c>
      <c r="F86" s="27" t="str">
        <f>'DBB2023'!D86</f>
        <v>TV Ramstein</v>
      </c>
      <c r="G86" s="14" t="str">
        <f>'DBB2023'!E86</f>
        <v>TVK U16m2</v>
      </c>
      <c r="H86" s="14" t="str">
        <f>'DBB2023'!F86</f>
        <v>Reichswaldhalle</v>
      </c>
      <c r="I86" s="14" t="str">
        <f t="shared" si="13"/>
        <v>Auswärts</v>
      </c>
      <c r="J86" s="14" t="str">
        <f>IF('DBB2023'!G86=0,"",'DBB2023'!G86)</f>
        <v/>
      </c>
    </row>
    <row r="87" spans="1:10" ht="20.100000000000001" customHeight="1" x14ac:dyDescent="0.2">
      <c r="A87" s="14">
        <f>'DBB2023'!A87</f>
        <v>32</v>
      </c>
      <c r="B87" s="11">
        <f>'DBB2023'!C87</f>
        <v>45304.583333333336</v>
      </c>
      <c r="C87" s="12">
        <f>'DBB2023'!C87</f>
        <v>45304.583333333336</v>
      </c>
      <c r="D87" s="13">
        <f>'DBB2023'!C87</f>
        <v>45304.583333333336</v>
      </c>
      <c r="E87" s="16" t="str">
        <f t="shared" si="12"/>
        <v>TVK U18m</v>
      </c>
      <c r="F87" s="27" t="str">
        <f>'DBB2023'!D87</f>
        <v>SG TV Dürkheim-BB-Int. Speyer</v>
      </c>
      <c r="G87" s="14" t="str">
        <f>'DBB2023'!E87</f>
        <v>TVK U18m</v>
      </c>
      <c r="H87" s="14" t="str">
        <f>'DBB2023'!F87</f>
        <v>PSD Bank-Halle Nord</v>
      </c>
      <c r="I87" s="14" t="str">
        <f t="shared" si="13"/>
        <v>Auswärts</v>
      </c>
      <c r="J87" s="14" t="str">
        <f>IF('DBB2023'!G87=0,"",'DBB2023'!G87)</f>
        <v/>
      </c>
    </row>
    <row r="88" spans="1:10" ht="20.100000000000001" customHeight="1" x14ac:dyDescent="0.2">
      <c r="A88" s="14">
        <f>'DBB2023'!A88</f>
        <v>76</v>
      </c>
      <c r="B88" s="11">
        <f>'DBB2023'!C88</f>
        <v>45304.583333333336</v>
      </c>
      <c r="C88" s="12">
        <f>'DBB2023'!C88</f>
        <v>45304.583333333336</v>
      </c>
      <c r="D88" s="13">
        <f>'DBB2023'!C88</f>
        <v>45304.583333333336</v>
      </c>
      <c r="E88" s="16" t="str">
        <f t="shared" si="12"/>
        <v>TVK U16m</v>
      </c>
      <c r="F88" s="27" t="str">
        <f>'DBB2023'!D88</f>
        <v>1. FC Kaiserslautern</v>
      </c>
      <c r="G88" s="14" t="str">
        <f>'DBB2023'!E88</f>
        <v>TVK U16m</v>
      </c>
      <c r="H88" s="14" t="str">
        <f>'DBB2023'!F88</f>
        <v>Grundschule Betzenberg</v>
      </c>
      <c r="I88" s="14" t="str">
        <f t="shared" si="13"/>
        <v>Auswärts</v>
      </c>
      <c r="J88" s="14" t="str">
        <f>IF('DBB2023'!G88=0,"",'DBB2023'!G88)</f>
        <v/>
      </c>
    </row>
    <row r="89" spans="1:10" ht="20.100000000000001" customHeight="1" x14ac:dyDescent="0.2">
      <c r="A89" s="14">
        <f>'DBB2023'!A89</f>
        <v>53</v>
      </c>
      <c r="B89" s="11">
        <f>'DBB2023'!C89</f>
        <v>45304.708333333336</v>
      </c>
      <c r="C89" s="12">
        <f>'DBB2023'!C89</f>
        <v>45304.708333333336</v>
      </c>
      <c r="D89" s="13">
        <f>'DBB2023'!C89</f>
        <v>45304.708333333336</v>
      </c>
      <c r="E89" s="16" t="str">
        <f t="shared" si="12"/>
        <v>TVK I</v>
      </c>
      <c r="F89" s="27" t="str">
        <f>'DBB2023'!D89</f>
        <v>TG 1846 Worms</v>
      </c>
      <c r="G89" s="14" t="str">
        <f>'DBB2023'!E89</f>
        <v>TVK I</v>
      </c>
      <c r="H89" s="14" t="str">
        <f>'DBB2023'!F89</f>
        <v>Nibelungenschule</v>
      </c>
      <c r="I89" s="14" t="str">
        <f t="shared" si="13"/>
        <v>Auswärts</v>
      </c>
      <c r="J89" s="14" t="str">
        <f>IF('DBB2023'!G89=0,"",'DBB2023'!G89)</f>
        <v/>
      </c>
    </row>
    <row r="90" spans="1:10" ht="20.100000000000001" customHeight="1" x14ac:dyDescent="0.2">
      <c r="A90" s="14">
        <f>'DBB2023'!A90</f>
        <v>53</v>
      </c>
      <c r="B90" s="11">
        <f>'DBB2023'!C90</f>
        <v>45304.791666666664</v>
      </c>
      <c r="C90" s="12">
        <f>'DBB2023'!C90</f>
        <v>45304.791666666664</v>
      </c>
      <c r="D90" s="13">
        <f>'DBB2023'!C90</f>
        <v>45304.791666666664</v>
      </c>
      <c r="E90" s="16" t="str">
        <f t="shared" si="12"/>
        <v>TVK Damen</v>
      </c>
      <c r="F90" s="27" t="str">
        <f>'DBB2023'!D90</f>
        <v>TG 1846 Worms</v>
      </c>
      <c r="G90" s="14" t="str">
        <f>'DBB2023'!E90</f>
        <v>TVK Damen</v>
      </c>
      <c r="H90" s="14" t="str">
        <f>'DBB2023'!F90</f>
        <v>Nibelungenschule</v>
      </c>
      <c r="I90" s="14" t="str">
        <f t="shared" si="13"/>
        <v>Auswärts</v>
      </c>
      <c r="J90" s="14" t="str">
        <f>IF('DBB2023'!G90=0,"",'DBB2023'!G90)</f>
        <v/>
      </c>
    </row>
    <row r="91" spans="1:10" ht="20.100000000000001" customHeight="1" x14ac:dyDescent="0.2">
      <c r="A91" s="14">
        <f>'DBB2023'!A91</f>
        <v>25</v>
      </c>
      <c r="B91" s="11">
        <f>'DBB2023'!C91</f>
        <v>45305.583333333336</v>
      </c>
      <c r="C91" s="12">
        <f>'DBB2023'!C91</f>
        <v>45305.583333333336</v>
      </c>
      <c r="D91" s="13">
        <f>'DBB2023'!C91</f>
        <v>45305.583333333336</v>
      </c>
      <c r="E91" s="16" t="str">
        <f t="shared" si="12"/>
        <v>TVK U14w</v>
      </c>
      <c r="F91" s="27" t="str">
        <f>'DBB2023'!D91</f>
        <v>BBV Landau</v>
      </c>
      <c r="G91" s="14" t="str">
        <f>'DBB2023'!E91</f>
        <v>TVK U14w</v>
      </c>
      <c r="H91" s="14" t="str">
        <f>'DBB2023'!F91</f>
        <v>Turnhalle Horstringschule</v>
      </c>
      <c r="I91" s="14" t="str">
        <f t="shared" si="13"/>
        <v>Auswärts</v>
      </c>
      <c r="J91" s="14" t="str">
        <f>IF('DBB2023'!G91=0,"",'DBB2023'!G91)</f>
        <v/>
      </c>
    </row>
    <row r="92" spans="1:10" ht="20.100000000000001" customHeight="1" x14ac:dyDescent="0.2">
      <c r="A92" s="14">
        <f>'DBB2023'!A92</f>
        <v>34</v>
      </c>
      <c r="B92" s="11">
        <f>'DBB2023'!C92</f>
        <v>45305.583333333336</v>
      </c>
      <c r="C92" s="12">
        <f>'DBB2023'!C92</f>
        <v>45305.583333333336</v>
      </c>
      <c r="D92" s="13">
        <f>'DBB2023'!C92</f>
        <v>45305.583333333336</v>
      </c>
      <c r="E92" s="16" t="str">
        <f t="shared" si="12"/>
        <v>TVK U12mix2</v>
      </c>
      <c r="F92" s="27" t="str">
        <f>'DBB2023'!D92</f>
        <v>TV Bad Bergzabern</v>
      </c>
      <c r="G92" s="14" t="str">
        <f>'DBB2023'!E92</f>
        <v>TVK U12mix2</v>
      </c>
      <c r="H92" s="14" t="str">
        <f>'DBB2023'!F92</f>
        <v>Verbandsgemeindehalle</v>
      </c>
      <c r="I92" s="14" t="str">
        <f t="shared" si="13"/>
        <v>Auswärts</v>
      </c>
      <c r="J92" s="14" t="str">
        <f>IF('DBB2023'!G92=0,"",'DBB2023'!G92)</f>
        <v/>
      </c>
    </row>
    <row r="93" spans="1:10" ht="20.100000000000001" customHeight="1" x14ac:dyDescent="0.2">
      <c r="A93" s="14">
        <f>'DBB2023'!A93</f>
        <v>25</v>
      </c>
      <c r="B93" s="11">
        <f>'DBB2023'!C93</f>
        <v>45305.75</v>
      </c>
      <c r="C93" s="12">
        <f>'DBB2023'!C93</f>
        <v>45305.75</v>
      </c>
      <c r="D93" s="13">
        <f>'DBB2023'!C93</f>
        <v>45305.75</v>
      </c>
      <c r="E93" s="16" t="str">
        <f t="shared" si="12"/>
        <v>TVK II</v>
      </c>
      <c r="F93" s="27" t="str">
        <f>'DBB2023'!D93</f>
        <v>TV Bad Bergzabern 2</v>
      </c>
      <c r="G93" s="14" t="str">
        <f>'DBB2023'!E93</f>
        <v>TVK II</v>
      </c>
      <c r="H93" s="14" t="str">
        <f>'DBB2023'!F93</f>
        <v>Verbandsgemeindehalle</v>
      </c>
      <c r="I93" s="14" t="str">
        <f t="shared" si="13"/>
        <v>Auswärts</v>
      </c>
      <c r="J93" s="14" t="str">
        <f>IF('DBB2023'!G93=0,"",'DBB2023'!G93)</f>
        <v/>
      </c>
    </row>
    <row r="94" spans="1:10" ht="20.100000000000001" customHeight="1" x14ac:dyDescent="0.2">
      <c r="A94" s="14">
        <f>'DBB2023'!A94</f>
        <v>36</v>
      </c>
      <c r="B94" s="11">
        <f>'DBB2023'!C94</f>
        <v>45311.5</v>
      </c>
      <c r="C94" s="12">
        <f>'DBB2023'!C94</f>
        <v>45311.5</v>
      </c>
      <c r="D94" s="13">
        <f>'DBB2023'!C94</f>
        <v>45311.5</v>
      </c>
      <c r="E94" s="16" t="str">
        <f>IF(LEFT(F94,3)="TVK",F94,G94)</f>
        <v>TVK U16m2</v>
      </c>
      <c r="F94" s="27" t="str">
        <f>'DBB2023'!D94</f>
        <v>TVK U16m2</v>
      </c>
      <c r="G94" s="14" t="str">
        <f>'DBB2023'!E94</f>
        <v>TSG Maxdorf</v>
      </c>
      <c r="H94" s="14" t="str">
        <f>'DBB2023'!F94</f>
        <v>Regionale Schule</v>
      </c>
      <c r="I94" s="14" t="str">
        <f>IF(LEFT(F94,3)="TVK","Heim","Auswärts")</f>
        <v>Heim</v>
      </c>
      <c r="J94" s="14" t="str">
        <f>IF('DBB2023'!G94=0,"",'DBB2023'!G94)</f>
        <v>TVK U16m</v>
      </c>
    </row>
    <row r="95" spans="1:10" ht="20.100000000000001" customHeight="1" x14ac:dyDescent="0.2">
      <c r="A95" s="14">
        <f>'DBB2023'!A95</f>
        <v>83</v>
      </c>
      <c r="B95" s="11">
        <f>'DBB2023'!C95</f>
        <v>45311.583333333336</v>
      </c>
      <c r="C95" s="12">
        <f>'DBB2023'!C95</f>
        <v>45311.583333333336</v>
      </c>
      <c r="D95" s="13">
        <f>'DBB2023'!C95</f>
        <v>45311.583333333336</v>
      </c>
      <c r="E95" s="16" t="str">
        <f t="shared" ref="E95:E108" si="14">IF(LEFT(F95,3)="TVK",F95,G95)</f>
        <v>TVK U16m</v>
      </c>
      <c r="F95" s="27" t="str">
        <f>'DBB2023'!D95</f>
        <v>TVK U16m</v>
      </c>
      <c r="G95" s="14" t="str">
        <f>'DBB2023'!E95</f>
        <v>TVG Baskets Trier 1</v>
      </c>
      <c r="H95" s="14" t="str">
        <f>'DBB2023'!F95</f>
        <v>Regionale Schule</v>
      </c>
      <c r="I95" s="14" t="str">
        <f t="shared" ref="I95:I108" si="15">IF(LEFT(F95,3)="TVK","Heim","Auswärts")</f>
        <v>Heim</v>
      </c>
      <c r="J95" s="14" t="str">
        <f>IF('DBB2023'!G95=0,"",'DBB2023'!G95)</f>
        <v>TVK U16m2</v>
      </c>
    </row>
    <row r="96" spans="1:10" ht="20.100000000000001" customHeight="1" x14ac:dyDescent="0.2">
      <c r="A96" s="14">
        <f>'DBB2023'!A96</f>
        <v>36</v>
      </c>
      <c r="B96" s="11">
        <f>'DBB2023'!C96</f>
        <v>45311.666666666664</v>
      </c>
      <c r="C96" s="12">
        <f>'DBB2023'!C96</f>
        <v>45311.666666666664</v>
      </c>
      <c r="D96" s="13">
        <f>'DBB2023'!C96</f>
        <v>45311.666666666664</v>
      </c>
      <c r="E96" s="16" t="str">
        <f t="shared" si="14"/>
        <v>TVK U18m</v>
      </c>
      <c r="F96" s="27" t="str">
        <f>'DBB2023'!D96</f>
        <v>TVK U18m</v>
      </c>
      <c r="G96" s="14" t="str">
        <f>'DBB2023'!E96</f>
        <v>TSG Maxdorf</v>
      </c>
      <c r="H96" s="14" t="str">
        <f>'DBB2023'!F96</f>
        <v>Regionale Schule</v>
      </c>
      <c r="I96" s="14" t="str">
        <f t="shared" si="15"/>
        <v>Heim</v>
      </c>
      <c r="J96" s="14" t="str">
        <f>IF('DBB2023'!G96=0,"",'DBB2023'!G96)</f>
        <v>TVK II</v>
      </c>
    </row>
    <row r="97" spans="1:10" ht="20.100000000000001" customHeight="1" x14ac:dyDescent="0.2">
      <c r="A97" s="14">
        <f>'DBB2023'!A97</f>
        <v>59</v>
      </c>
      <c r="B97" s="11">
        <f>'DBB2023'!C97</f>
        <v>45311.75</v>
      </c>
      <c r="C97" s="12">
        <f>'DBB2023'!C97</f>
        <v>45311.75</v>
      </c>
      <c r="D97" s="13">
        <f>'DBB2023'!C97</f>
        <v>45311.75</v>
      </c>
      <c r="E97" s="16" t="str">
        <f t="shared" si="14"/>
        <v>TVK Damen</v>
      </c>
      <c r="F97" s="27" t="str">
        <f>'DBB2023'!D97</f>
        <v>TVK Damen</v>
      </c>
      <c r="G97" s="14" t="str">
        <f>'DBB2023'!E97</f>
        <v>TSG Maxdorf</v>
      </c>
      <c r="H97" s="14" t="str">
        <f>'DBB2023'!F97</f>
        <v>Regionale Schule</v>
      </c>
      <c r="I97" s="14" t="str">
        <f t="shared" si="15"/>
        <v>Heim</v>
      </c>
      <c r="J97" s="14" t="str">
        <f>IF('DBB2023'!G97=0,"",'DBB2023'!G97)</f>
        <v>TVK I</v>
      </c>
    </row>
    <row r="98" spans="1:10" ht="20.100000000000001" customHeight="1" x14ac:dyDescent="0.2">
      <c r="A98" s="14">
        <f>'DBB2023'!A98</f>
        <v>59</v>
      </c>
      <c r="B98" s="11">
        <f>'DBB2023'!C98</f>
        <v>45311.833333333336</v>
      </c>
      <c r="C98" s="12">
        <f>'DBB2023'!C98</f>
        <v>45311.833333333336</v>
      </c>
      <c r="D98" s="13">
        <f>'DBB2023'!C98</f>
        <v>45311.833333333336</v>
      </c>
      <c r="E98" s="16" t="str">
        <f t="shared" si="14"/>
        <v>TVK I</v>
      </c>
      <c r="F98" s="27" t="str">
        <f>'DBB2023'!D98</f>
        <v>TVK I</v>
      </c>
      <c r="G98" s="14" t="str">
        <f>'DBB2023'!E98</f>
        <v>ASC Theresianum Mainz 2</v>
      </c>
      <c r="H98" s="14" t="str">
        <f>'DBB2023'!F98</f>
        <v>Regionale Schule</v>
      </c>
      <c r="I98" s="14" t="str">
        <f t="shared" si="15"/>
        <v>Heim</v>
      </c>
      <c r="J98" s="14" t="str">
        <f>IF('DBB2023'!G98=0,"",'DBB2023'!G98)</f>
        <v>TVK Damen</v>
      </c>
    </row>
    <row r="99" spans="1:10" ht="20.100000000000001" customHeight="1" x14ac:dyDescent="0.2">
      <c r="A99" s="14">
        <f>'DBB2023'!A99</f>
        <v>59</v>
      </c>
      <c r="B99" s="11">
        <f>'DBB2023'!C99</f>
        <v>45312.5</v>
      </c>
      <c r="C99" s="12">
        <f>'DBB2023'!C99</f>
        <v>45312.5</v>
      </c>
      <c r="D99" s="13">
        <f>'DBB2023'!C99</f>
        <v>45312.5</v>
      </c>
      <c r="E99" s="16" t="str">
        <f t="shared" si="14"/>
        <v>TVK U12mix1</v>
      </c>
      <c r="F99" s="27" t="str">
        <f>'DBB2023'!D99</f>
        <v>TVK U12mix1</v>
      </c>
      <c r="G99" s="14" t="str">
        <f>'DBB2023'!E99</f>
        <v>SG TV Dürkheim-BB-Int. Speyer 1</v>
      </c>
      <c r="H99" s="14" t="str">
        <f>'DBB2023'!F99</f>
        <v>Regionale Schule</v>
      </c>
      <c r="I99" s="14" t="str">
        <f t="shared" si="15"/>
        <v>Heim</v>
      </c>
      <c r="J99" s="14" t="str">
        <f>IF('DBB2023'!G99=0,"",'DBB2023'!G99)</f>
        <v>TVK U12mix2</v>
      </c>
    </row>
    <row r="100" spans="1:10" ht="20.100000000000001" customHeight="1" x14ac:dyDescent="0.2">
      <c r="A100" s="14">
        <f>'DBB2023'!A100</f>
        <v>37</v>
      </c>
      <c r="B100" s="11">
        <f>'DBB2023'!C100</f>
        <v>45312.583333333336</v>
      </c>
      <c r="C100" s="12">
        <f>'DBB2023'!C100</f>
        <v>45312.583333333336</v>
      </c>
      <c r="D100" s="13">
        <f>'DBB2023'!C100</f>
        <v>45312.583333333336</v>
      </c>
      <c r="E100" s="16" t="str">
        <f t="shared" si="14"/>
        <v>TVK U14m</v>
      </c>
      <c r="F100" s="27" t="str">
        <f>'DBB2023'!D100</f>
        <v>TVK U14m</v>
      </c>
      <c r="G100" s="14" t="str">
        <f>'DBB2023'!E100</f>
        <v>TSG Maxdorf</v>
      </c>
      <c r="H100" s="14" t="str">
        <f>'DBB2023'!F100</f>
        <v>Regionale Schule</v>
      </c>
      <c r="I100" s="14" t="str">
        <f t="shared" si="15"/>
        <v>Heim</v>
      </c>
      <c r="J100" s="14" t="str">
        <f>IF('DBB2023'!G100=0,"",'DBB2023'!G100)</f>
        <v>TVK U16w</v>
      </c>
    </row>
    <row r="101" spans="1:10" ht="20.100000000000001" customHeight="1" x14ac:dyDescent="0.2">
      <c r="A101" s="14">
        <f>'DBB2023'!A101</f>
        <v>37</v>
      </c>
      <c r="B101" s="11">
        <f>'DBB2023'!C101</f>
        <v>45312.666666666664</v>
      </c>
      <c r="C101" s="12">
        <f>'DBB2023'!C101</f>
        <v>45312.666666666664</v>
      </c>
      <c r="D101" s="13">
        <f>'DBB2023'!C101</f>
        <v>45312.666666666664</v>
      </c>
      <c r="E101" s="16" t="str">
        <f t="shared" si="14"/>
        <v>TVK U16w</v>
      </c>
      <c r="F101" s="27" t="str">
        <f>'DBB2023'!D101</f>
        <v>TVK U16w</v>
      </c>
      <c r="G101" s="14" t="str">
        <f>'DBB2023'!E101</f>
        <v>TSG Maxdorf</v>
      </c>
      <c r="H101" s="14" t="str">
        <f>'DBB2023'!F101</f>
        <v>Regionale Schule</v>
      </c>
      <c r="I101" s="14" t="str">
        <f t="shared" si="15"/>
        <v>Heim</v>
      </c>
      <c r="J101" s="14" t="str">
        <f>IF('DBB2023'!G101=0,"",'DBB2023'!G101)</f>
        <v>TVK U14m</v>
      </c>
    </row>
    <row r="102" spans="1:10" ht="20.100000000000001" customHeight="1" x14ac:dyDescent="0.2">
      <c r="A102" s="14">
        <f>'DBB2023'!A102</f>
        <v>39</v>
      </c>
      <c r="B102" s="11">
        <f>'DBB2023'!C102</f>
        <v>45318.583333333336</v>
      </c>
      <c r="C102" s="12">
        <f>'DBB2023'!C102</f>
        <v>45318.583333333336</v>
      </c>
      <c r="D102" s="13">
        <f>'DBB2023'!C102</f>
        <v>45318.583333333336</v>
      </c>
      <c r="E102" s="16" t="str">
        <f t="shared" si="14"/>
        <v>TVK U14m</v>
      </c>
      <c r="F102" s="27" t="str">
        <f>'DBB2023'!D102</f>
        <v>SG Ludwigshafen/Frankenthal</v>
      </c>
      <c r="G102" s="14" t="str">
        <f>'DBB2023'!E102</f>
        <v>TVK U14m</v>
      </c>
      <c r="H102" s="14" t="str">
        <f>'DBB2023'!F102</f>
        <v>Theodor-Heuss-Gymnasium</v>
      </c>
      <c r="I102" s="14" t="str">
        <f t="shared" si="15"/>
        <v>Auswärts</v>
      </c>
      <c r="J102" s="14" t="str">
        <f>IF('DBB2023'!G102=0,"",'DBB2023'!G102)</f>
        <v/>
      </c>
    </row>
    <row r="103" spans="1:10" ht="20.100000000000001" customHeight="1" x14ac:dyDescent="0.2">
      <c r="A103" s="14">
        <f>'DBB2023'!A103</f>
        <v>28</v>
      </c>
      <c r="B103" s="11">
        <f>'DBB2023'!C103</f>
        <v>45318.666666666664</v>
      </c>
      <c r="C103" s="12">
        <f>'DBB2023'!C103</f>
        <v>45318.666666666664</v>
      </c>
      <c r="D103" s="13">
        <f>'DBB2023'!C103</f>
        <v>45318.666666666664</v>
      </c>
      <c r="E103" s="16" t="str">
        <f t="shared" si="14"/>
        <v>TVK U14w</v>
      </c>
      <c r="F103" s="27" t="str">
        <f>'DBB2023'!D103</f>
        <v>SG Ludwigshafen / Frankenthal</v>
      </c>
      <c r="G103" s="14" t="str">
        <f>'DBB2023'!E103</f>
        <v>TVK U14w</v>
      </c>
      <c r="H103" s="14" t="str">
        <f>'DBB2023'!F103</f>
        <v>Theodor-Heuss-Gymnasium</v>
      </c>
      <c r="I103" s="14" t="str">
        <f t="shared" si="15"/>
        <v>Auswärts</v>
      </c>
      <c r="J103" s="14" t="str">
        <f>IF('DBB2023'!G103=0,"",'DBB2023'!G103)</f>
        <v/>
      </c>
    </row>
    <row r="104" spans="1:10" ht="20.100000000000001" customHeight="1" x14ac:dyDescent="0.2">
      <c r="A104" s="14">
        <f>'DBB2023'!A104</f>
        <v>63</v>
      </c>
      <c r="B104" s="11">
        <f>'DBB2023'!C104</f>
        <v>45319.458333333336</v>
      </c>
      <c r="C104" s="12">
        <f>'DBB2023'!C104</f>
        <v>45319.458333333336</v>
      </c>
      <c r="D104" s="13">
        <f>'DBB2023'!C104</f>
        <v>45319.458333333336</v>
      </c>
      <c r="E104" s="16" t="str">
        <f t="shared" si="14"/>
        <v>TVK U12mix1</v>
      </c>
      <c r="F104" s="27" t="str">
        <f>'DBB2023'!D104</f>
        <v>DJK Nieder-Olm e. V. 1</v>
      </c>
      <c r="G104" s="14" t="str">
        <f>'DBB2023'!E104</f>
        <v>TVK U12mix1</v>
      </c>
      <c r="H104" s="14" t="str">
        <f>'DBB2023'!F104</f>
        <v>Staatl. Gymnasium Nieder-Olm</v>
      </c>
      <c r="I104" s="14" t="str">
        <f t="shared" si="15"/>
        <v>Auswärts</v>
      </c>
      <c r="J104" s="14" t="str">
        <f>IF('DBB2023'!G104=0,"",'DBB2023'!G104)</f>
        <v/>
      </c>
    </row>
    <row r="105" spans="1:10" ht="20.100000000000001" customHeight="1" x14ac:dyDescent="0.2">
      <c r="A105" s="14">
        <f>'DBB2023'!A105</f>
        <v>41</v>
      </c>
      <c r="B105" s="11">
        <f>'DBB2023'!C105</f>
        <v>45319.5</v>
      </c>
      <c r="C105" s="12">
        <f>'DBB2023'!C105</f>
        <v>45319.5</v>
      </c>
      <c r="D105" s="13">
        <f>'DBB2023'!C105</f>
        <v>45319.5</v>
      </c>
      <c r="E105" s="16" t="str">
        <f t="shared" si="14"/>
        <v>TVK U16m2</v>
      </c>
      <c r="F105" s="27" t="str">
        <f>'DBB2023'!D105</f>
        <v>SG Ludwigshafen/Frankenthal</v>
      </c>
      <c r="G105" s="14" t="str">
        <f>'DBB2023'!E105</f>
        <v>TVK U16m2</v>
      </c>
      <c r="H105" s="14" t="str">
        <f>'DBB2023'!F105</f>
        <v>Robert Schuman IGS Frankenthal</v>
      </c>
      <c r="I105" s="14" t="str">
        <f t="shared" si="15"/>
        <v>Auswärts</v>
      </c>
      <c r="J105" s="14" t="str">
        <f>IF('DBB2023'!G105=0,"",'DBB2023'!G105)</f>
        <v/>
      </c>
    </row>
    <row r="106" spans="1:10" ht="20.100000000000001" customHeight="1" x14ac:dyDescent="0.2">
      <c r="A106" s="14">
        <f>'DBB2023'!A106</f>
        <v>40</v>
      </c>
      <c r="B106" s="11">
        <f>'DBB2023'!C106</f>
        <v>45319.5</v>
      </c>
      <c r="C106" s="12">
        <f>'DBB2023'!C106</f>
        <v>45319.5</v>
      </c>
      <c r="D106" s="13">
        <f>'DBB2023'!C106</f>
        <v>45319.5</v>
      </c>
      <c r="E106" s="16" t="str">
        <f t="shared" si="14"/>
        <v>TVK U16w</v>
      </c>
      <c r="F106" s="27" t="str">
        <f>'DBB2023'!D106</f>
        <v>Kaiserslautern Thunderbolts e.V.</v>
      </c>
      <c r="G106" s="14" t="str">
        <f>'DBB2023'!E106</f>
        <v>TVK U16w</v>
      </c>
      <c r="H106" s="14" t="str">
        <f>'DBB2023'!F106</f>
        <v>Grundschule Betzenberg</v>
      </c>
      <c r="I106" s="14" t="str">
        <f t="shared" si="15"/>
        <v>Auswärts</v>
      </c>
      <c r="J106" s="14" t="str">
        <f>IF('DBB2023'!G106=0,"",'DBB2023'!G106)</f>
        <v/>
      </c>
    </row>
    <row r="107" spans="1:10" ht="20.100000000000001" customHeight="1" x14ac:dyDescent="0.2">
      <c r="A107" s="14">
        <f>'DBB2023'!A107</f>
        <v>30</v>
      </c>
      <c r="B107" s="11">
        <f>'DBB2023'!C107</f>
        <v>45319.583333333336</v>
      </c>
      <c r="C107" s="12">
        <f>'DBB2023'!C107</f>
        <v>45319.583333333336</v>
      </c>
      <c r="D107" s="13">
        <f>'DBB2023'!C107</f>
        <v>45319.583333333336</v>
      </c>
      <c r="E107" s="16" t="str">
        <f t="shared" si="14"/>
        <v>TVK II</v>
      </c>
      <c r="F107" s="27" t="str">
        <f>'DBB2023'!D107</f>
        <v>SG Ludwigshafen/Frankenthal 2</v>
      </c>
      <c r="G107" s="14" t="str">
        <f>'DBB2023'!E107</f>
        <v>TVK II</v>
      </c>
      <c r="H107" s="14" t="str">
        <f>'DBB2023'!F107</f>
        <v>Robert Schuman IGS Frankenthal</v>
      </c>
      <c r="I107" s="14" t="str">
        <f t="shared" si="15"/>
        <v>Auswärts</v>
      </c>
      <c r="J107" s="14" t="str">
        <f>IF('DBB2023'!G107=0,"",'DBB2023'!G107)</f>
        <v/>
      </c>
    </row>
    <row r="108" spans="1:10" ht="19.5" customHeight="1" x14ac:dyDescent="0.2">
      <c r="A108" s="14">
        <f>'DBB2023'!A108</f>
        <v>40</v>
      </c>
      <c r="B108" s="11">
        <f>'DBB2023'!C108</f>
        <v>45319.583333333336</v>
      </c>
      <c r="C108" s="12">
        <f>'DBB2023'!C108</f>
        <v>45319.583333333336</v>
      </c>
      <c r="D108" s="13">
        <f>'DBB2023'!C108</f>
        <v>45319.583333333336</v>
      </c>
      <c r="E108" s="16" t="str">
        <f t="shared" si="14"/>
        <v>TVK U18m</v>
      </c>
      <c r="F108" s="27" t="str">
        <f>'DBB2023'!D108</f>
        <v>Kaiserslautern Thunderbolts e.V.</v>
      </c>
      <c r="G108" s="14" t="str">
        <f>'DBB2023'!E108</f>
        <v>TVK U18m</v>
      </c>
      <c r="H108" s="14" t="str">
        <f>'DBB2023'!F108</f>
        <v>Grundschule Betzenberg</v>
      </c>
      <c r="I108" s="14" t="str">
        <f t="shared" si="15"/>
        <v>Auswärts</v>
      </c>
      <c r="J108" s="14" t="str">
        <f>IF('DBB2023'!G108=0,"",'DBB2023'!G108)</f>
        <v/>
      </c>
    </row>
    <row r="109" spans="1:10" ht="19.5" customHeight="1" x14ac:dyDescent="0.2">
      <c r="A109" s="14">
        <f>'DBB2023'!A109</f>
        <v>88</v>
      </c>
      <c r="B109" s="11">
        <f>'DBB2023'!C109</f>
        <v>45319.666666666664</v>
      </c>
      <c r="C109" s="12">
        <f>'DBB2023'!C109</f>
        <v>45319.666666666664</v>
      </c>
      <c r="D109" s="13">
        <f>'DBB2023'!C109</f>
        <v>45319.666666666664</v>
      </c>
      <c r="E109" s="16" t="str">
        <f>IF(LEFT(F109,3)="TVK",F109,G109)</f>
        <v>TVK U16m</v>
      </c>
      <c r="F109" s="27" t="str">
        <f>'DBB2023'!D109</f>
        <v>Kaiserslautern Thunderbolts e.V.</v>
      </c>
      <c r="G109" s="14" t="str">
        <f>'DBB2023'!E109</f>
        <v>TVK U16m</v>
      </c>
      <c r="H109" s="14" t="str">
        <f>'DBB2023'!F109</f>
        <v>Grundschule Betzenberg</v>
      </c>
      <c r="I109" s="14" t="str">
        <f>IF(LEFT(F109,3)="TVK","Heim","Auswärts")</f>
        <v>Auswärts</v>
      </c>
      <c r="J109" s="14" t="str">
        <f>IF('DBB2023'!G109=0,"",'DBB2023'!G109)</f>
        <v/>
      </c>
    </row>
    <row r="110" spans="1:10" ht="19.5" customHeight="1" x14ac:dyDescent="0.2">
      <c r="A110" s="14">
        <f>'DBB2023'!A110</f>
        <v>63</v>
      </c>
      <c r="B110" s="11">
        <f>'DBB2023'!C110</f>
        <v>45319.75</v>
      </c>
      <c r="C110" s="12">
        <f>'DBB2023'!C110</f>
        <v>45319.75</v>
      </c>
      <c r="D110" s="13">
        <f>'DBB2023'!C110</f>
        <v>45319.75</v>
      </c>
      <c r="E110" s="16" t="str">
        <f t="shared" ref="E110:E122" si="16">IF(LEFT(F110,3)="TVK",F110,G110)</f>
        <v>TVK I</v>
      </c>
      <c r="F110" s="27" t="str">
        <f>'DBB2023'!D110</f>
        <v>SG Ludwigshafen / Frankenthal</v>
      </c>
      <c r="G110" s="14" t="str">
        <f>'DBB2023'!E110</f>
        <v>TVK I</v>
      </c>
      <c r="H110" s="14" t="str">
        <f>'DBB2023'!F110</f>
        <v>Robert Schuman IGS Frankenthal</v>
      </c>
      <c r="I110" s="14" t="str">
        <f t="shared" ref="I110:I122" si="17">IF(LEFT(F110,3)="TVK","Heim","Auswärts")</f>
        <v>Auswärts</v>
      </c>
      <c r="J110" s="14" t="str">
        <f>IF('DBB2023'!G110=0,"",'DBB2023'!G110)</f>
        <v/>
      </c>
    </row>
    <row r="111" spans="1:10" ht="19.5" customHeight="1" x14ac:dyDescent="0.2">
      <c r="A111" s="14">
        <f>'DBB2023'!A111</f>
        <v>42</v>
      </c>
      <c r="B111" s="11">
        <f>'DBB2023'!C111</f>
        <v>45325.625</v>
      </c>
      <c r="C111" s="12">
        <f>'DBB2023'!C111</f>
        <v>45325.625</v>
      </c>
      <c r="D111" s="13">
        <f>'DBB2023'!C111</f>
        <v>45325.625</v>
      </c>
      <c r="E111" s="16" t="str">
        <f t="shared" si="16"/>
        <v>TVK U18m</v>
      </c>
      <c r="F111" s="27" t="str">
        <f>'DBB2023'!D111</f>
        <v>TS Germersheim</v>
      </c>
      <c r="G111" s="14" t="str">
        <f>'DBB2023'!E111</f>
        <v>TVK U18m</v>
      </c>
      <c r="H111" s="14" t="str">
        <f>'DBB2023'!F111</f>
        <v>Berufsschulturnhalle</v>
      </c>
      <c r="I111" s="14" t="str">
        <f t="shared" si="17"/>
        <v>Auswärts</v>
      </c>
      <c r="J111" s="14" t="str">
        <f>IF('DBB2023'!G111=0,"",'DBB2023'!G111)</f>
        <v/>
      </c>
    </row>
    <row r="112" spans="1:10" ht="19.5" customHeight="1" x14ac:dyDescent="0.2">
      <c r="A112" s="14">
        <f>'DBB2023'!A112</f>
        <v>68</v>
      </c>
      <c r="B112" s="11">
        <f>'DBB2023'!C112</f>
        <v>45325.75</v>
      </c>
      <c r="C112" s="12">
        <f>'DBB2023'!C112</f>
        <v>45325.75</v>
      </c>
      <c r="D112" s="13">
        <f>'DBB2023'!C112</f>
        <v>45325.75</v>
      </c>
      <c r="E112" s="16" t="str">
        <f t="shared" si="16"/>
        <v>TVK Damen</v>
      </c>
      <c r="F112" s="27" t="str">
        <f>'DBB2023'!D112</f>
        <v>TV Oppenheim</v>
      </c>
      <c r="G112" s="14" t="str">
        <f>'DBB2023'!E112</f>
        <v>TVK Damen</v>
      </c>
      <c r="H112" s="14" t="str">
        <f>'DBB2023'!F112</f>
        <v>IGS - An den Rheinauen - Neue Halle</v>
      </c>
      <c r="I112" s="14" t="str">
        <f t="shared" si="17"/>
        <v>Auswärts</v>
      </c>
      <c r="J112" s="14" t="str">
        <f>IF('DBB2023'!G112=0,"",'DBB2023'!G112)</f>
        <v/>
      </c>
    </row>
    <row r="113" spans="1:10" ht="19.5" customHeight="1" x14ac:dyDescent="0.2">
      <c r="A113" s="14">
        <f>'DBB2023'!A113</f>
        <v>68</v>
      </c>
      <c r="B113" s="11">
        <f>'DBB2023'!C113</f>
        <v>45325.791666666664</v>
      </c>
      <c r="C113" s="12">
        <f>'DBB2023'!C113</f>
        <v>45325.791666666664</v>
      </c>
      <c r="D113" s="13">
        <f>'DBB2023'!C113</f>
        <v>45325.791666666664</v>
      </c>
      <c r="E113" s="16" t="str">
        <f t="shared" si="16"/>
        <v>TVK I</v>
      </c>
      <c r="F113" s="27" t="str">
        <f>'DBB2023'!D113</f>
        <v>TS Germersheim</v>
      </c>
      <c r="G113" s="14" t="str">
        <f>'DBB2023'!E113</f>
        <v>TVK I</v>
      </c>
      <c r="H113" s="14" t="str">
        <f>'DBB2023'!F113</f>
        <v>Berufsschulturnhalle</v>
      </c>
      <c r="I113" s="14" t="str">
        <f t="shared" si="17"/>
        <v>Auswärts</v>
      </c>
      <c r="J113" s="14" t="str">
        <f>IF('DBB2023'!G113=0,"",'DBB2023'!G113)</f>
        <v/>
      </c>
    </row>
    <row r="114" spans="1:10" ht="19.5" customHeight="1" x14ac:dyDescent="0.2">
      <c r="A114" s="14">
        <f>'DBB2023'!A114</f>
        <v>42</v>
      </c>
      <c r="B114" s="11">
        <f>'DBB2023'!C114</f>
        <v>45326.5</v>
      </c>
      <c r="C114" s="12">
        <f>'DBB2023'!C114</f>
        <v>45326.5</v>
      </c>
      <c r="D114" s="13">
        <f>'DBB2023'!C114</f>
        <v>45326.5</v>
      </c>
      <c r="E114" s="16" t="str">
        <f t="shared" si="16"/>
        <v>TVK U14m</v>
      </c>
      <c r="F114" s="27" t="str">
        <f>'DBB2023'!D114</f>
        <v>BBC Mehlingen</v>
      </c>
      <c r="G114" s="14" t="str">
        <f>'DBB2023'!E114</f>
        <v>TVK U14m</v>
      </c>
      <c r="H114" s="14" t="str">
        <f>'DBB2023'!F114</f>
        <v>Mehrzweckhalle Mehlingen</v>
      </c>
      <c r="I114" s="14" t="str">
        <f t="shared" si="17"/>
        <v>Auswärts</v>
      </c>
      <c r="J114" s="14" t="str">
        <f>IF('DBB2023'!G114=0,"",'DBB2023'!G114)</f>
        <v/>
      </c>
    </row>
    <row r="115" spans="1:10" ht="19.5" customHeight="1" x14ac:dyDescent="0.2">
      <c r="A115" s="14">
        <f>'DBB2023'!A115</f>
        <v>68</v>
      </c>
      <c r="B115" s="11">
        <f>'DBB2023'!C115</f>
        <v>45326.5</v>
      </c>
      <c r="C115" s="12">
        <f>'DBB2023'!C115</f>
        <v>45326.5</v>
      </c>
      <c r="D115" s="13">
        <f>'DBB2023'!C115</f>
        <v>45326.5</v>
      </c>
      <c r="E115" s="16" t="str">
        <f t="shared" si="16"/>
        <v>TVK U12mix1</v>
      </c>
      <c r="F115" s="27" t="str">
        <f>'DBB2023'!D115</f>
        <v>SG Towers Speyer/Schifferstadt 1</v>
      </c>
      <c r="G115" s="14" t="str">
        <f>'DBB2023'!E115</f>
        <v>TVK U12mix1</v>
      </c>
      <c r="H115" s="14" t="str">
        <f>'DBB2023'!F115</f>
        <v>Grundschule im Vogelgesang</v>
      </c>
      <c r="I115" s="14" t="str">
        <f t="shared" si="17"/>
        <v>Auswärts</v>
      </c>
      <c r="J115" s="14" t="str">
        <f>IF('DBB2023'!G115=0,"",'DBB2023'!G115)</f>
        <v/>
      </c>
    </row>
    <row r="116" spans="1:10" ht="19.5" customHeight="1" x14ac:dyDescent="0.2">
      <c r="A116" s="14">
        <f>'DBB2023'!A116</f>
        <v>94</v>
      </c>
      <c r="B116" s="11">
        <f>'DBB2023'!C116</f>
        <v>45326.541666666664</v>
      </c>
      <c r="C116" s="12">
        <f>'DBB2023'!C116</f>
        <v>45326.541666666664</v>
      </c>
      <c r="D116" s="13">
        <f>'DBB2023'!C116</f>
        <v>45326.541666666664</v>
      </c>
      <c r="E116" s="16" t="str">
        <f t="shared" si="16"/>
        <v>TVK U16m</v>
      </c>
      <c r="F116" s="27" t="str">
        <f>'DBB2023'!D116</f>
        <v>SG TV Dürkheim/BIS Baskets Speyer</v>
      </c>
      <c r="G116" s="14" t="str">
        <f>'DBB2023'!E116</f>
        <v>TVK U16m</v>
      </c>
      <c r="H116" s="14" t="str">
        <f>'DBB2023'!F116</f>
        <v>TVD - Halle</v>
      </c>
      <c r="I116" s="14" t="str">
        <f t="shared" si="17"/>
        <v>Auswärts</v>
      </c>
      <c r="J116" s="14" t="str">
        <f>IF('DBB2023'!G116=0,"",'DBB2023'!G116)</f>
        <v/>
      </c>
    </row>
    <row r="117" spans="1:10" ht="19.5" customHeight="1" x14ac:dyDescent="0.2">
      <c r="A117" s="14">
        <f>'DBB2023'!A117</f>
        <v>43</v>
      </c>
      <c r="B117" s="11">
        <f>'DBB2023'!C117</f>
        <v>45326.583333333336</v>
      </c>
      <c r="C117" s="12">
        <f>'DBB2023'!C117</f>
        <v>45326.583333333336</v>
      </c>
      <c r="D117" s="13">
        <f>'DBB2023'!C117</f>
        <v>45326.583333333336</v>
      </c>
      <c r="E117" s="16" t="str">
        <f t="shared" si="16"/>
        <v>TVK U16w</v>
      </c>
      <c r="F117" s="27" t="str">
        <f>'DBB2023'!D117</f>
        <v>BBC Mehlingen</v>
      </c>
      <c r="G117" s="14" t="str">
        <f>'DBB2023'!E117</f>
        <v>TVK U16w</v>
      </c>
      <c r="H117" s="14" t="str">
        <f>'DBB2023'!F117</f>
        <v>Mehrzweckhalle Mehlingen</v>
      </c>
      <c r="I117" s="14" t="str">
        <f t="shared" si="17"/>
        <v>Auswärts</v>
      </c>
      <c r="J117" s="14" t="str">
        <f>IF('DBB2023'!G117=0,"",'DBB2023'!G117)</f>
        <v/>
      </c>
    </row>
    <row r="118" spans="1:10" ht="19.5" customHeight="1" x14ac:dyDescent="0.2">
      <c r="A118" s="14">
        <f>'DBB2023'!A118</f>
        <v>32</v>
      </c>
      <c r="B118" s="11">
        <f>'DBB2023'!C118</f>
        <v>45326.75</v>
      </c>
      <c r="C118" s="12">
        <f>'DBB2023'!C118</f>
        <v>45326.75</v>
      </c>
      <c r="D118" s="13">
        <f>'DBB2023'!C118</f>
        <v>45326.75</v>
      </c>
      <c r="E118" s="16" t="str">
        <f t="shared" si="16"/>
        <v>TVK II</v>
      </c>
      <c r="F118" s="27" t="str">
        <f>'DBB2023'!D118</f>
        <v>BBC Mehlingen</v>
      </c>
      <c r="G118" s="14" t="str">
        <f>'DBB2023'!E118</f>
        <v>TVK II</v>
      </c>
      <c r="H118" s="14" t="str">
        <f>'DBB2023'!F118</f>
        <v>Mehrzweckhalle Mehlingen</v>
      </c>
      <c r="I118" s="14" t="str">
        <f t="shared" si="17"/>
        <v>Auswärts</v>
      </c>
      <c r="J118" s="14" t="str">
        <f>IF('DBB2023'!G118=0,"",'DBB2023'!G118)</f>
        <v/>
      </c>
    </row>
    <row r="119" spans="1:10" ht="19.5" customHeight="1" x14ac:dyDescent="0.2">
      <c r="A119" s="14">
        <f>'DBB2023'!A119</f>
        <v>98</v>
      </c>
      <c r="B119" s="11">
        <f>'DBB2023'!C119</f>
        <v>45332.583333333336</v>
      </c>
      <c r="C119" s="12">
        <f>'DBB2023'!C119</f>
        <v>45332.583333333336</v>
      </c>
      <c r="D119" s="13">
        <f>'DBB2023'!C119</f>
        <v>45332.583333333336</v>
      </c>
      <c r="E119" s="16" t="str">
        <f t="shared" si="16"/>
        <v>TVK U16m</v>
      </c>
      <c r="F119" s="27" t="str">
        <f>'DBB2023'!D119</f>
        <v>TVK U16m</v>
      </c>
      <c r="G119" s="14" t="str">
        <f>'DBB2023'!E119</f>
        <v>SG Saarland</v>
      </c>
      <c r="H119" s="14" t="str">
        <f>'DBB2023'!F119</f>
        <v>Regionale Schule</v>
      </c>
      <c r="I119" s="14" t="str">
        <f t="shared" si="17"/>
        <v>Heim</v>
      </c>
      <c r="J119" s="14" t="str">
        <f>IF('DBB2023'!G119=0,"",'DBB2023'!G119)</f>
        <v>TVK U18m</v>
      </c>
    </row>
    <row r="120" spans="1:10" ht="19.5" customHeight="1" x14ac:dyDescent="0.2">
      <c r="A120" s="14">
        <f>'DBB2023'!A120</f>
        <v>106</v>
      </c>
      <c r="B120" s="11">
        <f>'DBB2023'!C120</f>
        <v>45339.625</v>
      </c>
      <c r="C120" s="12">
        <f>'DBB2023'!C120</f>
        <v>45339.625</v>
      </c>
      <c r="D120" s="13">
        <f>'DBB2023'!C120</f>
        <v>45339.625</v>
      </c>
      <c r="E120" s="16" t="str">
        <f t="shared" si="16"/>
        <v>TVK U16m</v>
      </c>
      <c r="F120" s="27" t="str">
        <f>'DBB2023'!D120</f>
        <v>ASC Theresianum Mainz I</v>
      </c>
      <c r="G120" s="14" t="str">
        <f>'DBB2023'!E120</f>
        <v>TVK U16m</v>
      </c>
      <c r="H120" s="14" t="str">
        <f>'DBB2023'!F120</f>
        <v>Theresianum Mainz</v>
      </c>
      <c r="I120" s="14" t="str">
        <f t="shared" si="17"/>
        <v>Auswärts</v>
      </c>
      <c r="J120" s="14" t="str">
        <f>IF('DBB2023'!G120=0,"",'DBB2023'!G120)</f>
        <v/>
      </c>
    </row>
    <row r="121" spans="1:10" ht="19.5" customHeight="1" x14ac:dyDescent="0.2">
      <c r="A121" s="14">
        <f>'DBB2023'!A121</f>
        <v>45</v>
      </c>
      <c r="B121" s="11">
        <f>'DBB2023'!C121</f>
        <v>45346.5</v>
      </c>
      <c r="C121" s="12">
        <f>'DBB2023'!C121</f>
        <v>45346.5</v>
      </c>
      <c r="D121" s="13">
        <f>'DBB2023'!C121</f>
        <v>45346.5</v>
      </c>
      <c r="E121" s="16" t="str">
        <f t="shared" si="16"/>
        <v>TVK U16m2</v>
      </c>
      <c r="F121" s="27" t="str">
        <f>'DBB2023'!D121</f>
        <v>TVK U16m2</v>
      </c>
      <c r="G121" s="14" t="str">
        <f>'DBB2023'!E121</f>
        <v>1. FC Kaiserslautern 2</v>
      </c>
      <c r="H121" s="14" t="str">
        <f>'DBB2023'!F121</f>
        <v>Regionale Schule</v>
      </c>
      <c r="I121" s="14" t="str">
        <f t="shared" si="17"/>
        <v>Heim</v>
      </c>
      <c r="J121" s="14" t="str">
        <f>IF('DBB2023'!G121=0,"",'DBB2023'!G121)</f>
        <v>TVK U16m</v>
      </c>
    </row>
    <row r="122" spans="1:10" ht="19.5" customHeight="1" x14ac:dyDescent="0.2">
      <c r="A122" s="14">
        <f>'DBB2023'!A122</f>
        <v>114</v>
      </c>
      <c r="B122" s="11">
        <f>'DBB2023'!C122</f>
        <v>45346.583333333336</v>
      </c>
      <c r="C122" s="12">
        <f>'DBB2023'!C122</f>
        <v>45346.583333333336</v>
      </c>
      <c r="D122" s="13">
        <f>'DBB2023'!C122</f>
        <v>45346.583333333336</v>
      </c>
      <c r="E122" s="16" t="str">
        <f t="shared" si="16"/>
        <v>TVK U16m</v>
      </c>
      <c r="F122" s="27" t="str">
        <f>'DBB2023'!D122</f>
        <v>TVK U16m</v>
      </c>
      <c r="G122" s="14" t="str">
        <f>'DBB2023'!E122</f>
        <v>VfL Bad Kreuznach I</v>
      </c>
      <c r="H122" s="14" t="str">
        <f>'DBB2023'!F122</f>
        <v>Regionale Schule</v>
      </c>
      <c r="I122" s="14" t="str">
        <f t="shared" si="17"/>
        <v>Heim</v>
      </c>
      <c r="J122" s="14" t="str">
        <f>IF('DBB2023'!G122=0,"",'DBB2023'!G122)</f>
        <v>TVk U16m2</v>
      </c>
    </row>
    <row r="123" spans="1:10" ht="19.5" customHeight="1" x14ac:dyDescent="0.2">
      <c r="A123" s="14">
        <f>'DBB2023'!A123</f>
        <v>45</v>
      </c>
      <c r="B123" s="11">
        <f>'DBB2023'!C123</f>
        <v>45346.666666666664</v>
      </c>
      <c r="C123" s="12">
        <f>'DBB2023'!C123</f>
        <v>45346.666666666664</v>
      </c>
      <c r="D123" s="13">
        <f>'DBB2023'!C123</f>
        <v>45346.666666666664</v>
      </c>
      <c r="E123" s="16" t="str">
        <f>IF(LEFT(F123,3)="TVK",F123,G123)</f>
        <v>TVK U18m</v>
      </c>
      <c r="F123" s="27" t="str">
        <f>'DBB2023'!D123</f>
        <v>TVK U18m</v>
      </c>
      <c r="G123" s="14" t="str">
        <f>'DBB2023'!E123</f>
        <v>1. FC Kaiserslautern</v>
      </c>
      <c r="H123" s="14" t="str">
        <f>'DBB2023'!F123</f>
        <v>Regionale Schule</v>
      </c>
      <c r="I123" s="14" t="str">
        <f>IF(LEFT(F123,3)="TVK","Heim","Auswärts")</f>
        <v>Heim</v>
      </c>
      <c r="J123" s="14" t="str">
        <f>IF('DBB2023'!G123=0,"",'DBB2023'!G123)</f>
        <v>TVK II</v>
      </c>
    </row>
    <row r="124" spans="1:10" ht="19.5" customHeight="1" x14ac:dyDescent="0.2">
      <c r="A124" s="14">
        <f>'DBB2023'!A124</f>
        <v>71</v>
      </c>
      <c r="B124" s="11">
        <f>'DBB2023'!C124</f>
        <v>45346.75</v>
      </c>
      <c r="C124" s="12">
        <f>'DBB2023'!C124</f>
        <v>45346.75</v>
      </c>
      <c r="D124" s="13">
        <f>'DBB2023'!C124</f>
        <v>45346.75</v>
      </c>
      <c r="E124" s="16" t="str">
        <f t="shared" ref="E124:E132" si="18">IF(LEFT(F124,3)="TVK",F124,G124)</f>
        <v>TVK Damen</v>
      </c>
      <c r="F124" s="27" t="str">
        <f>'DBB2023'!D124</f>
        <v>TVK Damen</v>
      </c>
      <c r="G124" s="14" t="str">
        <f>'DBB2023'!E124</f>
        <v>1. FC Kaiserslautern 2</v>
      </c>
      <c r="H124" s="14" t="str">
        <f>'DBB2023'!F124</f>
        <v>Regionale Schule</v>
      </c>
      <c r="I124" s="14" t="str">
        <f t="shared" ref="I124:I132" si="19">IF(LEFT(F124,3)="TVK","Heim","Auswärts")</f>
        <v>Heim</v>
      </c>
      <c r="J124" s="14" t="str">
        <f>IF('DBB2023'!G124=0,"",'DBB2023'!G124)</f>
        <v>TVK I</v>
      </c>
    </row>
    <row r="125" spans="1:10" ht="19.5" customHeight="1" x14ac:dyDescent="0.2">
      <c r="A125" s="14">
        <f>'DBB2023'!A125</f>
        <v>71</v>
      </c>
      <c r="B125" s="11">
        <f>'DBB2023'!C125</f>
        <v>45346.833333333336</v>
      </c>
      <c r="C125" s="12">
        <f>'DBB2023'!C125</f>
        <v>45346.833333333336</v>
      </c>
      <c r="D125" s="13">
        <f>'DBB2023'!C125</f>
        <v>45346.833333333336</v>
      </c>
      <c r="E125" s="16" t="str">
        <f t="shared" si="18"/>
        <v>TVK I</v>
      </c>
      <c r="F125" s="27" t="str">
        <f>'DBB2023'!D125</f>
        <v>TVK I</v>
      </c>
      <c r="G125" s="14" t="str">
        <f>'DBB2023'!E125</f>
        <v>1. FC Kaiserslautern 2</v>
      </c>
      <c r="H125" s="14" t="str">
        <f>'DBB2023'!F125</f>
        <v>Regionale Schule</v>
      </c>
      <c r="I125" s="14" t="str">
        <f t="shared" si="19"/>
        <v>Heim</v>
      </c>
      <c r="J125" s="14" t="str">
        <f>IF('DBB2023'!G125=0,"",'DBB2023'!G125)</f>
        <v>TVK Damen</v>
      </c>
    </row>
    <row r="126" spans="1:10" ht="19.5" customHeight="1" x14ac:dyDescent="0.2">
      <c r="A126" s="14">
        <f>'DBB2023'!A126</f>
        <v>45</v>
      </c>
      <c r="B126" s="11">
        <f>'DBB2023'!C126</f>
        <v>45347.416666666664</v>
      </c>
      <c r="C126" s="12">
        <f>'DBB2023'!C126</f>
        <v>45347.416666666664</v>
      </c>
      <c r="D126" s="13">
        <f>'DBB2023'!C126</f>
        <v>45347.416666666664</v>
      </c>
      <c r="E126" s="16" t="str">
        <f t="shared" si="18"/>
        <v>TVK U12mix2</v>
      </c>
      <c r="F126" s="27" t="str">
        <f>'DBB2023'!D126</f>
        <v>TVK U12mix2</v>
      </c>
      <c r="G126" s="14" t="str">
        <f>'DBB2023'!E126</f>
        <v>1. FC Kaiserslautern 2</v>
      </c>
      <c r="H126" s="14" t="str">
        <f>'DBB2023'!F126</f>
        <v>Regionale Schule</v>
      </c>
      <c r="I126" s="14" t="str">
        <f t="shared" si="19"/>
        <v>Heim</v>
      </c>
      <c r="J126" s="14" t="str">
        <f>IF('DBB2023'!G126=0,"",'DBB2023'!G126)</f>
        <v>TVK U12mix1</v>
      </c>
    </row>
    <row r="127" spans="1:10" ht="19.5" customHeight="1" x14ac:dyDescent="0.2">
      <c r="A127" s="14">
        <f>'DBB2023'!A127</f>
        <v>71</v>
      </c>
      <c r="B127" s="11">
        <f>'DBB2023'!C127</f>
        <v>45347.5</v>
      </c>
      <c r="C127" s="12">
        <f>'DBB2023'!C127</f>
        <v>45347.5</v>
      </c>
      <c r="D127" s="13">
        <f>'DBB2023'!C127</f>
        <v>45347.5</v>
      </c>
      <c r="E127" s="16" t="str">
        <f t="shared" si="18"/>
        <v>TVK U12mix1</v>
      </c>
      <c r="F127" s="27" t="str">
        <f>'DBB2023'!D127</f>
        <v>TVK U12mix1</v>
      </c>
      <c r="G127" s="14" t="str">
        <f>'DBB2023'!E127</f>
        <v>1. FC Kaiserslautern 1</v>
      </c>
      <c r="H127" s="14" t="str">
        <f>'DBB2023'!F127</f>
        <v>Regionale Schule</v>
      </c>
      <c r="I127" s="14" t="str">
        <f t="shared" si="19"/>
        <v>Heim</v>
      </c>
      <c r="J127" s="14" t="str">
        <f>IF('DBB2023'!G127=0,"",'DBB2023'!G127)</f>
        <v>TVK U12mix2</v>
      </c>
    </row>
    <row r="128" spans="1:10" ht="19.5" customHeight="1" x14ac:dyDescent="0.2">
      <c r="A128" s="14">
        <f>'DBB2023'!A128</f>
        <v>46</v>
      </c>
      <c r="B128" s="11">
        <f>'DBB2023'!C128</f>
        <v>45347.583333333336</v>
      </c>
      <c r="C128" s="12">
        <f>'DBB2023'!C128</f>
        <v>45347.583333333336</v>
      </c>
      <c r="D128" s="13">
        <f>'DBB2023'!C128</f>
        <v>45347.583333333336</v>
      </c>
      <c r="E128" s="16" t="str">
        <f t="shared" si="18"/>
        <v>TVK U14m</v>
      </c>
      <c r="F128" s="27" t="str">
        <f>'DBB2023'!D128</f>
        <v>TVK U14m</v>
      </c>
      <c r="G128" s="14" t="str">
        <f>'DBB2023'!E128</f>
        <v>1. FC Kaiserslautern 2</v>
      </c>
      <c r="H128" s="14" t="str">
        <f>'DBB2023'!F128</f>
        <v>Regionale Schule</v>
      </c>
      <c r="I128" s="14" t="str">
        <f t="shared" si="19"/>
        <v>Heim</v>
      </c>
      <c r="J128" s="14" t="str">
        <f>IF('DBB2023'!G128=0,"",'DBB2023'!G128)</f>
        <v>TVK U14w</v>
      </c>
    </row>
    <row r="129" spans="1:10" ht="19.5" customHeight="1" x14ac:dyDescent="0.2">
      <c r="A129" s="14">
        <f>'DBB2023'!A129</f>
        <v>34</v>
      </c>
      <c r="B129" s="11">
        <f>'DBB2023'!C129</f>
        <v>45347.666666666664</v>
      </c>
      <c r="C129" s="12">
        <f>'DBB2023'!C129</f>
        <v>45347.666666666664</v>
      </c>
      <c r="D129" s="13">
        <f>'DBB2023'!C129</f>
        <v>45347.666666666664</v>
      </c>
      <c r="E129" s="16" t="str">
        <f t="shared" si="18"/>
        <v>TVK U14w</v>
      </c>
      <c r="F129" s="27" t="str">
        <f>'DBB2023'!D129</f>
        <v>TVK U14w</v>
      </c>
      <c r="G129" s="14" t="str">
        <f>'DBB2023'!E129</f>
        <v>1. FC Kaiserslautern</v>
      </c>
      <c r="H129" s="14" t="str">
        <f>'DBB2023'!F129</f>
        <v>Regionale Schule</v>
      </c>
      <c r="I129" s="14" t="str">
        <f t="shared" si="19"/>
        <v>Heim</v>
      </c>
      <c r="J129" s="14" t="str">
        <f>IF('DBB2023'!G129=0,"",'DBB2023'!G129)</f>
        <v>TVK U14m</v>
      </c>
    </row>
    <row r="130" spans="1:10" ht="19.5" customHeight="1" x14ac:dyDescent="0.2">
      <c r="A130" s="14">
        <f>'DBB2023'!A130</f>
        <v>46</v>
      </c>
      <c r="B130" s="11">
        <f>'DBB2023'!C130</f>
        <v>45347.75</v>
      </c>
      <c r="C130" s="12">
        <f>'DBB2023'!C130</f>
        <v>45347.75</v>
      </c>
      <c r="D130" s="13">
        <f>'DBB2023'!C130</f>
        <v>45347.75</v>
      </c>
      <c r="E130" s="16" t="str">
        <f t="shared" si="18"/>
        <v>TVK U16w</v>
      </c>
      <c r="F130" s="27" t="str">
        <f>'DBB2023'!D130</f>
        <v>TVK U16w</v>
      </c>
      <c r="G130" s="14" t="str">
        <f>'DBB2023'!E130</f>
        <v>SG Towers Speyer/Schifferstadt</v>
      </c>
      <c r="H130" s="14" t="str">
        <f>'DBB2023'!F130</f>
        <v>Regionale Schule</v>
      </c>
      <c r="I130" s="14" t="str">
        <f t="shared" si="19"/>
        <v>Heim</v>
      </c>
      <c r="J130" s="14" t="str">
        <f>IF('DBB2023'!G130=0,"",'DBB2023'!G130)</f>
        <v>TVK U18m</v>
      </c>
    </row>
    <row r="131" spans="1:10" ht="19.5" customHeight="1" x14ac:dyDescent="0.2">
      <c r="A131" s="14">
        <f>'DBB2023'!A131</f>
        <v>49</v>
      </c>
      <c r="B131" s="11">
        <f>'DBB2023'!C131</f>
        <v>45353.458333333336</v>
      </c>
      <c r="C131" s="12">
        <f>'DBB2023'!C131</f>
        <v>45353.458333333336</v>
      </c>
      <c r="D131" s="13">
        <f>'DBB2023'!C131</f>
        <v>45353.458333333336</v>
      </c>
      <c r="E131" s="16" t="str">
        <f t="shared" si="18"/>
        <v>TVK U12mix2</v>
      </c>
      <c r="F131" s="27" t="str">
        <f>'DBB2023'!D131</f>
        <v>SG TV Dürkheim-BB-Int. Speyer 2</v>
      </c>
      <c r="G131" s="14" t="str">
        <f>'DBB2023'!E131</f>
        <v>TVK U12mix2</v>
      </c>
      <c r="H131" s="14" t="str">
        <f>'DBB2023'!F131</f>
        <v>TVD - Halle</v>
      </c>
      <c r="I131" s="14" t="str">
        <f t="shared" si="19"/>
        <v>Auswärts</v>
      </c>
      <c r="J131" s="14" t="str">
        <f>IF('DBB2023'!G131=0,"",'DBB2023'!G131)</f>
        <v/>
      </c>
    </row>
    <row r="132" spans="1:10" ht="19.5" customHeight="1" x14ac:dyDescent="0.2">
      <c r="A132" s="14">
        <f>'DBB2023'!A132</f>
        <v>118</v>
      </c>
      <c r="B132" s="11">
        <f>'DBB2023'!C132</f>
        <v>45353.666666666664</v>
      </c>
      <c r="C132" s="12">
        <f>'DBB2023'!C132</f>
        <v>45353.666666666664</v>
      </c>
      <c r="D132" s="13">
        <f>'DBB2023'!C132</f>
        <v>45353.666666666664</v>
      </c>
      <c r="E132" s="16" t="str">
        <f t="shared" si="18"/>
        <v>TVK U16m</v>
      </c>
      <c r="F132" s="27" t="str">
        <f>'DBB2023'!D132</f>
        <v>TV St. Ingbert</v>
      </c>
      <c r="G132" s="14" t="str">
        <f>'DBB2023'!E132</f>
        <v>TVK U16m</v>
      </c>
      <c r="H132" s="14" t="str">
        <f>'DBB2023'!F132</f>
        <v>Kreissporthalle Wallerfeld</v>
      </c>
      <c r="I132" s="14" t="str">
        <f t="shared" si="19"/>
        <v>Auswärts</v>
      </c>
      <c r="J132" s="14" t="str">
        <f>IF('DBB2023'!G132=0,"",'DBB2023'!G132)</f>
        <v/>
      </c>
    </row>
    <row r="133" spans="1:10" ht="19.5" customHeight="1" x14ac:dyDescent="0.2">
      <c r="A133" s="14">
        <f>'DBB2023'!A133</f>
        <v>37</v>
      </c>
      <c r="B133" s="11">
        <f>'DBB2023'!C133</f>
        <v>45354.458333333336</v>
      </c>
      <c r="C133" s="12">
        <f>'DBB2023'!C133</f>
        <v>45354.458333333336</v>
      </c>
      <c r="D133" s="13">
        <f>'DBB2023'!C133</f>
        <v>45354.458333333336</v>
      </c>
      <c r="E133" s="16" t="str">
        <f>IF(LEFT(F133,3)="TVK",F133,G133)</f>
        <v>TVK U14w</v>
      </c>
      <c r="F133" s="27" t="str">
        <f>'DBB2023'!D133</f>
        <v>TV Dürkheim</v>
      </c>
      <c r="G133" s="14" t="str">
        <f>'DBB2023'!E133</f>
        <v>TVK U14w</v>
      </c>
      <c r="H133" s="14" t="str">
        <f>'DBB2023'!F133</f>
        <v>TVD - Halle</v>
      </c>
      <c r="I133" s="14" t="str">
        <f>IF(LEFT(F133,3)="TVK","Heim","Auswärts")</f>
        <v>Auswärts</v>
      </c>
      <c r="J133" s="14" t="str">
        <f>IF('DBB2023'!G133=0,"",'DBB2023'!G133)</f>
        <v/>
      </c>
    </row>
    <row r="134" spans="1:10" ht="19.5" customHeight="1" x14ac:dyDescent="0.2">
      <c r="A134" s="14">
        <f>'DBB2023'!A134</f>
        <v>49</v>
      </c>
      <c r="B134" s="11">
        <f>'DBB2023'!C134</f>
        <v>45354.5</v>
      </c>
      <c r="C134" s="12">
        <f>'DBB2023'!C134</f>
        <v>45354.5</v>
      </c>
      <c r="D134" s="13">
        <f>'DBB2023'!C134</f>
        <v>45354.5</v>
      </c>
      <c r="E134" s="16" t="str">
        <f t="shared" ref="E134:E141" si="20">IF(LEFT(F134,3)="TVK",F134,G134)</f>
        <v>TVK U16w</v>
      </c>
      <c r="F134" s="27" t="str">
        <f>'DBB2023'!D134</f>
        <v>VT Zweibrücken</v>
      </c>
      <c r="G134" s="14" t="str">
        <f>'DBB2023'!E134</f>
        <v>TVK U16w</v>
      </c>
      <c r="H134" s="14" t="str">
        <f>'DBB2023'!F134</f>
        <v>Ignaz-Roth-Halle</v>
      </c>
      <c r="I134" s="14" t="str">
        <f t="shared" ref="I134:I141" si="21">IF(LEFT(F134,3)="TVK","Heim","Auswärts")</f>
        <v>Auswärts</v>
      </c>
      <c r="J134" s="14" t="str">
        <f>IF('DBB2023'!G134=0,"",'DBB2023'!G134)</f>
        <v/>
      </c>
    </row>
    <row r="135" spans="1:10" ht="19.5" customHeight="1" x14ac:dyDescent="0.2">
      <c r="A135" s="14">
        <f>'DBB2023'!A135</f>
        <v>49</v>
      </c>
      <c r="B135" s="11">
        <f>'DBB2023'!C135</f>
        <v>45354.5625</v>
      </c>
      <c r="C135" s="12">
        <f>'DBB2023'!C135</f>
        <v>45354.5625</v>
      </c>
      <c r="D135" s="13">
        <f>'DBB2023'!C135</f>
        <v>45354.5625</v>
      </c>
      <c r="E135" s="16" t="str">
        <f t="shared" si="20"/>
        <v>TVK U14m</v>
      </c>
      <c r="F135" s="27" t="str">
        <f>'DBB2023'!D135</f>
        <v>SG TV Dürkheim-BB-Int. Speyer 2</v>
      </c>
      <c r="G135" s="14" t="str">
        <f>'DBB2023'!E135</f>
        <v>TVK U14m</v>
      </c>
      <c r="H135" s="14" t="str">
        <f>'DBB2023'!F135</f>
        <v>TVD - Halle</v>
      </c>
      <c r="I135" s="14" t="str">
        <f t="shared" si="21"/>
        <v>Auswärts</v>
      </c>
      <c r="J135" s="14" t="str">
        <f>IF('DBB2023'!G135=0,"",'DBB2023'!G135)</f>
        <v/>
      </c>
    </row>
    <row r="136" spans="1:10" ht="19.5" customHeight="1" x14ac:dyDescent="0.2">
      <c r="A136" s="14">
        <f>'DBB2023'!A136</f>
        <v>78</v>
      </c>
      <c r="B136" s="11">
        <f>'DBB2023'!C136</f>
        <v>45354.583333333336</v>
      </c>
      <c r="C136" s="12">
        <f>'DBB2023'!C136</f>
        <v>45354.583333333336</v>
      </c>
      <c r="D136" s="13">
        <f>'DBB2023'!C136</f>
        <v>45354.583333333336</v>
      </c>
      <c r="E136" s="16" t="str">
        <f t="shared" si="20"/>
        <v>TVK I</v>
      </c>
      <c r="F136" s="27" t="str">
        <f>'DBB2023'!D136</f>
        <v>DJK Nieder-Olm 2</v>
      </c>
      <c r="G136" s="14" t="str">
        <f>'DBB2023'!E136</f>
        <v>TVK I</v>
      </c>
      <c r="H136" s="14" t="str">
        <f>'DBB2023'!F136</f>
        <v>Heinz-Kerz-Halle</v>
      </c>
      <c r="I136" s="14" t="str">
        <f t="shared" si="21"/>
        <v>Auswärts</v>
      </c>
      <c r="J136" s="14" t="str">
        <f>IF('DBB2023'!G136=0,"",'DBB2023'!G136)</f>
        <v/>
      </c>
    </row>
    <row r="137" spans="1:10" ht="19.5" customHeight="1" x14ac:dyDescent="0.2">
      <c r="A137" s="14">
        <f>'DBB2023'!A137</f>
        <v>49</v>
      </c>
      <c r="B137" s="11">
        <f>'DBB2023'!C137</f>
        <v>45354.583333333336</v>
      </c>
      <c r="C137" s="12">
        <f>'DBB2023'!C137</f>
        <v>45354.583333333336</v>
      </c>
      <c r="D137" s="13">
        <f>'DBB2023'!C137</f>
        <v>45354.583333333336</v>
      </c>
      <c r="E137" s="16" t="str">
        <f t="shared" si="20"/>
        <v>TVK U18m</v>
      </c>
      <c r="F137" s="27" t="str">
        <f>'DBB2023'!D137</f>
        <v>VT Zweibrücken</v>
      </c>
      <c r="G137" s="14" t="str">
        <f>'DBB2023'!E137</f>
        <v>TVK U18m</v>
      </c>
      <c r="H137" s="14" t="str">
        <f>'DBB2023'!F137</f>
        <v>Ignaz-Roth-Halle</v>
      </c>
      <c r="I137" s="14" t="str">
        <f t="shared" si="21"/>
        <v>Auswärts</v>
      </c>
      <c r="J137" s="14" t="str">
        <f>IF('DBB2023'!G137=0,"",'DBB2023'!G137)</f>
        <v/>
      </c>
    </row>
    <row r="138" spans="1:10" ht="19.5" customHeight="1" x14ac:dyDescent="0.2">
      <c r="A138" s="14">
        <f>'DBB2023'!A138</f>
        <v>50</v>
      </c>
      <c r="B138" s="11">
        <f>'DBB2023'!C138</f>
        <v>45354.666666666664</v>
      </c>
      <c r="C138" s="12">
        <f>'DBB2023'!C138</f>
        <v>45354.666666666664</v>
      </c>
      <c r="D138" s="13">
        <f>'DBB2023'!C138</f>
        <v>45354.666666666664</v>
      </c>
      <c r="E138" s="16" t="str">
        <f t="shared" si="20"/>
        <v>TVK U16m2</v>
      </c>
      <c r="F138" s="27" t="str">
        <f>'DBB2023'!D138</f>
        <v>TSG Grünstadt</v>
      </c>
      <c r="G138" s="14" t="str">
        <f>'DBB2023'!E138</f>
        <v>TVK U16m2</v>
      </c>
      <c r="H138" s="14" t="str">
        <f>'DBB2023'!F138</f>
        <v>Leininger Gymnasium</v>
      </c>
      <c r="I138" s="14" t="str">
        <f t="shared" si="21"/>
        <v>Auswärts</v>
      </c>
      <c r="J138" s="14" t="str">
        <f>IF('DBB2023'!G138=0,"",'DBB2023'!G138)</f>
        <v/>
      </c>
    </row>
    <row r="139" spans="1:10" ht="19.5" customHeight="1" x14ac:dyDescent="0.2">
      <c r="A139" s="14">
        <f>'DBB2023'!A139</f>
        <v>37</v>
      </c>
      <c r="B139" s="11">
        <f>'DBB2023'!C139</f>
        <v>45354.75</v>
      </c>
      <c r="C139" s="12">
        <f>'DBB2023'!C139</f>
        <v>45354.75</v>
      </c>
      <c r="D139" s="13">
        <f>'DBB2023'!C139</f>
        <v>45354.75</v>
      </c>
      <c r="E139" s="16" t="str">
        <f t="shared" si="20"/>
        <v>TVK II</v>
      </c>
      <c r="F139" s="27" t="str">
        <f>'DBB2023'!D139</f>
        <v>VT Zweibrücken 2</v>
      </c>
      <c r="G139" s="14" t="str">
        <f>'DBB2023'!E139</f>
        <v>TVK II</v>
      </c>
      <c r="H139" s="14" t="str">
        <f>'DBB2023'!F139</f>
        <v>Ignaz-Roth-Halle</v>
      </c>
      <c r="I139" s="14" t="str">
        <f t="shared" si="21"/>
        <v>Auswärts</v>
      </c>
      <c r="J139" s="14" t="str">
        <f>IF('DBB2023'!G139=0,"",'DBB2023'!G139)</f>
        <v/>
      </c>
    </row>
    <row r="140" spans="1:10" ht="19.5" customHeight="1" x14ac:dyDescent="0.2">
      <c r="A140" s="14">
        <f>'DBB2023'!A140</f>
        <v>52</v>
      </c>
      <c r="B140" s="11">
        <f>'DBB2023'!C140</f>
        <v>45360.5</v>
      </c>
      <c r="C140" s="12">
        <f>'DBB2023'!C140</f>
        <v>45360.5</v>
      </c>
      <c r="D140" s="13">
        <f>'DBB2023'!C140</f>
        <v>45360.5</v>
      </c>
      <c r="E140" s="16" t="str">
        <f t="shared" si="20"/>
        <v>TVK U16m2</v>
      </c>
      <c r="F140" s="27" t="str">
        <f>'DBB2023'!D140</f>
        <v>TVK U16m2</v>
      </c>
      <c r="G140" s="14" t="str">
        <f>'DBB2023'!E140</f>
        <v>Eintracht Lambsheim e.V.</v>
      </c>
      <c r="H140" s="14" t="str">
        <f>'DBB2023'!F140</f>
        <v>Regionale Schule</v>
      </c>
      <c r="I140" s="14" t="str">
        <f t="shared" si="21"/>
        <v>Heim</v>
      </c>
      <c r="J140" s="14" t="str">
        <f>IF('DBB2023'!G140=0,"",'DBB2023'!G140)</f>
        <v>TVK U16m</v>
      </c>
    </row>
    <row r="141" spans="1:10" ht="19.5" customHeight="1" x14ac:dyDescent="0.2">
      <c r="A141" s="14">
        <f>'DBB2023'!A141</f>
        <v>124</v>
      </c>
      <c r="B141" s="11">
        <f>'DBB2023'!C141</f>
        <v>45360.583333333336</v>
      </c>
      <c r="C141" s="12">
        <f>'DBB2023'!C141</f>
        <v>45360.583333333336</v>
      </c>
      <c r="D141" s="13">
        <f>'DBB2023'!C141</f>
        <v>45360.583333333336</v>
      </c>
      <c r="E141" s="16" t="str">
        <f t="shared" si="20"/>
        <v>TVK U16m</v>
      </c>
      <c r="F141" s="27" t="str">
        <f>'DBB2023'!D141</f>
        <v>TVK U16m</v>
      </c>
      <c r="G141" s="14" t="str">
        <f>'DBB2023'!E141</f>
        <v>Trimmelter SV</v>
      </c>
      <c r="H141" s="14" t="str">
        <f>'DBB2023'!F141</f>
        <v>Regionale Schule</v>
      </c>
      <c r="I141" s="14" t="str">
        <f t="shared" si="21"/>
        <v>Heim</v>
      </c>
      <c r="J141" s="14" t="str">
        <f>IF('DBB2023'!G141=0,"",'DBB2023'!G141)</f>
        <v>TVK U16m2</v>
      </c>
    </row>
    <row r="142" spans="1:10" ht="19.5" customHeight="1" x14ac:dyDescent="0.2">
      <c r="A142" s="14">
        <f>'DBB2023'!A142</f>
        <v>38</v>
      </c>
      <c r="B142" s="11">
        <f>'DBB2023'!C142</f>
        <v>45360.666666666664</v>
      </c>
      <c r="C142" s="12">
        <f>'DBB2023'!C142</f>
        <v>45360.666666666664</v>
      </c>
      <c r="D142" s="13">
        <f>'DBB2023'!C142</f>
        <v>45360.666666666664</v>
      </c>
      <c r="E142" s="16" t="str">
        <f>IF(LEFT(F142,3)="TVK",F142,G142)</f>
        <v>TVK II</v>
      </c>
      <c r="F142" s="27" t="str">
        <f>'DBB2023'!D142</f>
        <v>TVK II</v>
      </c>
      <c r="G142" s="14" t="str">
        <f>'DBB2023'!E142</f>
        <v>Eintracht Lambsheim 2</v>
      </c>
      <c r="H142" s="14" t="str">
        <f>'DBB2023'!F142</f>
        <v>Regionale Schule</v>
      </c>
      <c r="I142" s="14" t="str">
        <f>IF(LEFT(F142,3)="TVK","Heim","Auswärts")</f>
        <v>Heim</v>
      </c>
      <c r="J142" s="14" t="str">
        <f>IF('DBB2023'!G142=0,"",'DBB2023'!G142)</f>
        <v>TVK U18m</v>
      </c>
    </row>
    <row r="143" spans="1:10" ht="19.5" customHeight="1" x14ac:dyDescent="0.2">
      <c r="A143" s="14">
        <f>'DBB2023'!A143</f>
        <v>84</v>
      </c>
      <c r="B143" s="11">
        <f>'DBB2023'!C143</f>
        <v>45360.833333333336</v>
      </c>
      <c r="C143" s="12">
        <f>'DBB2023'!C143</f>
        <v>45360.833333333336</v>
      </c>
      <c r="D143" s="13">
        <f>'DBB2023'!C143</f>
        <v>45360.833333333336</v>
      </c>
      <c r="E143" s="16" t="str">
        <f t="shared" ref="E143:E155" si="22">IF(LEFT(F143,3)="TVK",F143,G143)</f>
        <v>TVK I</v>
      </c>
      <c r="F143" s="27" t="str">
        <f>'DBB2023'!D143</f>
        <v>TVK I</v>
      </c>
      <c r="G143" s="14" t="str">
        <f>'DBB2023'!E143</f>
        <v>BBC Fastbreakers Rockenhausen</v>
      </c>
      <c r="H143" s="14" t="str">
        <f>'DBB2023'!F143</f>
        <v>Regionale Schule</v>
      </c>
      <c r="I143" s="14" t="str">
        <f t="shared" ref="I143:I155" si="23">IF(LEFT(F143,3)="TVK","Heim","Auswärts")</f>
        <v>Heim</v>
      </c>
      <c r="J143" s="14" t="str">
        <f>IF('DBB2023'!G143=0,"",'DBB2023'!G143)</f>
        <v>TVK Damen</v>
      </c>
    </row>
    <row r="144" spans="1:10" ht="19.5" customHeight="1" x14ac:dyDescent="0.2">
      <c r="A144" s="14">
        <f>'DBB2023'!A144</f>
        <v>84</v>
      </c>
      <c r="B144" s="11">
        <f>'DBB2023'!C144</f>
        <v>45361.416666666664</v>
      </c>
      <c r="C144" s="12">
        <f>'DBB2023'!C144</f>
        <v>45361.416666666664</v>
      </c>
      <c r="D144" s="13">
        <f>'DBB2023'!C144</f>
        <v>45361.416666666664</v>
      </c>
      <c r="E144" s="16" t="str">
        <f t="shared" si="22"/>
        <v>TVK U12mix1</v>
      </c>
      <c r="F144" s="27" t="str">
        <f>'DBB2023'!D144</f>
        <v>TVK U12mix1</v>
      </c>
      <c r="G144" s="14" t="str">
        <f>'DBB2023'!E144</f>
        <v>ASC Theresianum 1</v>
      </c>
      <c r="H144" s="14" t="str">
        <f>'DBB2023'!F144</f>
        <v>Regionale Schule</v>
      </c>
      <c r="I144" s="14" t="str">
        <f t="shared" si="23"/>
        <v>Heim</v>
      </c>
      <c r="J144" s="14" t="str">
        <f>IF('DBB2023'!G144=0,"",'DBB2023'!G144)</f>
        <v>TVK U12mix2</v>
      </c>
    </row>
    <row r="145" spans="1:10" ht="19.5" customHeight="1" x14ac:dyDescent="0.2">
      <c r="A145" s="14">
        <f>'DBB2023'!A145</f>
        <v>53</v>
      </c>
      <c r="B145" s="11">
        <f>'DBB2023'!C145</f>
        <v>45361.5</v>
      </c>
      <c r="C145" s="12">
        <f>'DBB2023'!C145</f>
        <v>45361.5</v>
      </c>
      <c r="D145" s="13">
        <f>'DBB2023'!C145</f>
        <v>45361.5</v>
      </c>
      <c r="E145" s="16" t="str">
        <f t="shared" si="22"/>
        <v>TVK U12mix2</v>
      </c>
      <c r="F145" s="27" t="str">
        <f>'DBB2023'!D145</f>
        <v>TVK U12mix2</v>
      </c>
      <c r="G145" s="14" t="str">
        <f>'DBB2023'!E145</f>
        <v>Eintracht Lambsheim e.V.</v>
      </c>
      <c r="H145" s="14" t="str">
        <f>'DBB2023'!F145</f>
        <v>Regionale Schule</v>
      </c>
      <c r="I145" s="14" t="str">
        <f t="shared" si="23"/>
        <v>Heim</v>
      </c>
      <c r="J145" s="14" t="str">
        <f>IF('DBB2023'!G145=0,"",'DBB2023'!G145)</f>
        <v>TVK U12mix1</v>
      </c>
    </row>
    <row r="146" spans="1:10" ht="19.5" customHeight="1" x14ac:dyDescent="0.2">
      <c r="A146" s="14">
        <f>'DBB2023'!A146</f>
        <v>53</v>
      </c>
      <c r="B146" s="11">
        <f>'DBB2023'!C146</f>
        <v>45361.583333333336</v>
      </c>
      <c r="C146" s="12">
        <f>'DBB2023'!C146</f>
        <v>45361.583333333336</v>
      </c>
      <c r="D146" s="13">
        <f>'DBB2023'!C146</f>
        <v>45361.583333333336</v>
      </c>
      <c r="E146" s="16" t="str">
        <f t="shared" si="22"/>
        <v>TVK U14m</v>
      </c>
      <c r="F146" s="27" t="str">
        <f>'DBB2023'!D146</f>
        <v>TVK U14m</v>
      </c>
      <c r="G146" s="14" t="str">
        <f>'DBB2023'!E146</f>
        <v>BBC Rockenhausen</v>
      </c>
      <c r="H146" s="14" t="str">
        <f>'DBB2023'!F146</f>
        <v>Regionale Schule</v>
      </c>
      <c r="I146" s="14" t="str">
        <f t="shared" si="23"/>
        <v>Heim</v>
      </c>
      <c r="J146" s="14" t="str">
        <f>IF('DBB2023'!G146=0,"",'DBB2023'!G146)</f>
        <v>TVK U16w</v>
      </c>
    </row>
    <row r="147" spans="1:10" ht="19.5" customHeight="1" x14ac:dyDescent="0.2">
      <c r="A147" s="14">
        <f>'DBB2023'!A147</f>
        <v>53</v>
      </c>
      <c r="B147" s="11">
        <f>'DBB2023'!C147</f>
        <v>45361.666666666664</v>
      </c>
      <c r="C147" s="12">
        <f>'DBB2023'!C147</f>
        <v>45361.666666666664</v>
      </c>
      <c r="D147" s="13">
        <f>'DBB2023'!C147</f>
        <v>45361.666666666664</v>
      </c>
      <c r="E147" s="16" t="str">
        <f t="shared" si="22"/>
        <v>TVK U16w</v>
      </c>
      <c r="F147" s="27" t="str">
        <f>'DBB2023'!D147</f>
        <v>TVK U16w</v>
      </c>
      <c r="G147" s="14" t="str">
        <f>'DBB2023'!E147</f>
        <v>Eintracht Lambsheim e.V.</v>
      </c>
      <c r="H147" s="14" t="str">
        <f>'DBB2023'!F147</f>
        <v>Regionale Schule</v>
      </c>
      <c r="I147" s="14" t="str">
        <f t="shared" si="23"/>
        <v>Heim</v>
      </c>
      <c r="J147" s="14" t="str">
        <f>IF('DBB2023'!G147=0,"",'DBB2023'!G147)</f>
        <v>TVK U14m</v>
      </c>
    </row>
    <row r="148" spans="1:10" ht="19.5" customHeight="1" x14ac:dyDescent="0.2">
      <c r="A148" s="14">
        <f>'DBB2023'!A148</f>
        <v>88</v>
      </c>
      <c r="B148" s="11">
        <f>'DBB2023'!C148</f>
        <v>45367.5</v>
      </c>
      <c r="C148" s="12">
        <f>'DBB2023'!C148</f>
        <v>45367.5</v>
      </c>
      <c r="D148" s="13">
        <f>'DBB2023'!C148</f>
        <v>45367.5</v>
      </c>
      <c r="E148" s="16" t="str">
        <f t="shared" si="22"/>
        <v>TVK U12mix1</v>
      </c>
      <c r="F148" s="27" t="str">
        <f>'DBB2023'!D148</f>
        <v>TSG Maxdorf 1</v>
      </c>
      <c r="G148" s="14" t="str">
        <f>'DBB2023'!E148</f>
        <v>TVK U12mix1</v>
      </c>
      <c r="H148" s="14" t="str">
        <f>'DBB2023'!F148</f>
        <v>Waldsporthalle</v>
      </c>
      <c r="I148" s="14" t="str">
        <f t="shared" si="23"/>
        <v>Auswärts</v>
      </c>
      <c r="J148" s="14" t="str">
        <f>IF('DBB2023'!G148=0,"",'DBB2023'!G148)</f>
        <v/>
      </c>
    </row>
    <row r="149" spans="1:10" ht="19.5" customHeight="1" x14ac:dyDescent="0.2">
      <c r="A149" s="14">
        <f>'DBB2023'!A149</f>
        <v>55</v>
      </c>
      <c r="B149" s="11">
        <f>'DBB2023'!C149</f>
        <v>45367.583333333336</v>
      </c>
      <c r="C149" s="12">
        <f>'DBB2023'!C149</f>
        <v>45367.583333333336</v>
      </c>
      <c r="D149" s="13">
        <f>'DBB2023'!C149</f>
        <v>45367.583333333336</v>
      </c>
      <c r="E149" s="16" t="str">
        <f t="shared" si="22"/>
        <v>TVK U14m</v>
      </c>
      <c r="F149" s="27" t="str">
        <f>'DBB2023'!D149</f>
        <v>Eintracht Lambsheim e.V.</v>
      </c>
      <c r="G149" s="14" t="str">
        <f>'DBB2023'!E149</f>
        <v>TVK U14m</v>
      </c>
      <c r="H149" s="14" t="str">
        <f>'DBB2023'!F149</f>
        <v>Karl-Wendel-Schule</v>
      </c>
      <c r="I149" s="14" t="str">
        <f t="shared" si="23"/>
        <v>Auswärts</v>
      </c>
      <c r="J149" s="14" t="str">
        <f>IF('DBB2023'!G149=0,"",'DBB2023'!G149)</f>
        <v/>
      </c>
    </row>
    <row r="150" spans="1:10" ht="19.5" customHeight="1" x14ac:dyDescent="0.2">
      <c r="A150" s="14">
        <f>'DBB2023'!A150</f>
        <v>55</v>
      </c>
      <c r="B150" s="11">
        <f>'DBB2023'!C150</f>
        <v>45367.583333333336</v>
      </c>
      <c r="C150" s="12">
        <f>'DBB2023'!C150</f>
        <v>45367.583333333336</v>
      </c>
      <c r="D150" s="13">
        <f>'DBB2023'!C150</f>
        <v>45367.583333333336</v>
      </c>
      <c r="E150" s="16" t="str">
        <f t="shared" si="22"/>
        <v>TVK U12mix2</v>
      </c>
      <c r="F150" s="27" t="str">
        <f>'DBB2023'!D150</f>
        <v>TSG Maxdorf 2</v>
      </c>
      <c r="G150" s="14" t="str">
        <f>'DBB2023'!E150</f>
        <v>TVK U12mix2</v>
      </c>
      <c r="H150" s="14" t="str">
        <f>'DBB2023'!F150</f>
        <v>Waldsporthalle</v>
      </c>
      <c r="I150" s="14" t="str">
        <f t="shared" si="23"/>
        <v>Auswärts</v>
      </c>
      <c r="J150" s="14" t="str">
        <f>IF('DBB2023'!G150=0,"",'DBB2023'!G150)</f>
        <v/>
      </c>
    </row>
    <row r="151" spans="1:10" ht="19.5" customHeight="1" x14ac:dyDescent="0.2">
      <c r="A151" s="14">
        <f>'DBB2023'!A151</f>
        <v>130</v>
      </c>
      <c r="B151" s="11">
        <f>'DBB2023'!C151</f>
        <v>45367.635416666664</v>
      </c>
      <c r="C151" s="12">
        <f>'DBB2023'!C151</f>
        <v>45367.635416666664</v>
      </c>
      <c r="D151" s="13">
        <f>'DBB2023'!C151</f>
        <v>45367.635416666664</v>
      </c>
      <c r="E151" s="16" t="str">
        <f t="shared" si="22"/>
        <v>TVK U16m</v>
      </c>
      <c r="F151" s="27" t="str">
        <f>'DBB2023'!D151</f>
        <v>SG Lützel-Post Koblenz</v>
      </c>
      <c r="G151" s="14" t="str">
        <f>'DBB2023'!E151</f>
        <v>TVK U16m</v>
      </c>
      <c r="H151" s="14" t="str">
        <f>'DBB2023'!F151</f>
        <v>Schulzentrum auf der Karthause</v>
      </c>
      <c r="I151" s="14" t="str">
        <f t="shared" si="23"/>
        <v>Auswärts</v>
      </c>
      <c r="J151" s="14" t="str">
        <f>IF('DBB2023'!G151=0,"",'DBB2023'!G151)</f>
        <v/>
      </c>
    </row>
    <row r="152" spans="1:10" ht="19.5" customHeight="1" x14ac:dyDescent="0.2">
      <c r="A152" s="14">
        <f>'DBB2023'!A152</f>
        <v>41</v>
      </c>
      <c r="B152" s="11">
        <f>'DBB2023'!C152</f>
        <v>45367.666666666664</v>
      </c>
      <c r="C152" s="12">
        <f>'DBB2023'!C152</f>
        <v>45367.666666666664</v>
      </c>
      <c r="D152" s="13">
        <f>'DBB2023'!C152</f>
        <v>45367.666666666664</v>
      </c>
      <c r="E152" s="16" t="str">
        <f t="shared" si="22"/>
        <v>TVK U14w</v>
      </c>
      <c r="F152" s="27" t="str">
        <f>'DBB2023'!D152</f>
        <v>TSG Maxdorf</v>
      </c>
      <c r="G152" s="14" t="str">
        <f>'DBB2023'!E152</f>
        <v>TVK U14w</v>
      </c>
      <c r="H152" s="14" t="str">
        <f>'DBB2023'!F152</f>
        <v>Waldsporthalle</v>
      </c>
      <c r="I152" s="14" t="str">
        <f t="shared" si="23"/>
        <v>Auswärts</v>
      </c>
      <c r="J152" s="14" t="str">
        <f>IF('DBB2023'!G152=0,"",'DBB2023'!G152)</f>
        <v/>
      </c>
    </row>
    <row r="153" spans="1:10" ht="19.5" customHeight="1" x14ac:dyDescent="0.2">
      <c r="A153" s="14">
        <f>'DBB2023'!A153</f>
        <v>54</v>
      </c>
      <c r="B153" s="11">
        <f>'DBB2023'!C153</f>
        <v>45367.666666666664</v>
      </c>
      <c r="C153" s="12">
        <f>'DBB2023'!C153</f>
        <v>45367.666666666664</v>
      </c>
      <c r="D153" s="13">
        <f>'DBB2023'!C153</f>
        <v>45367.666666666664</v>
      </c>
      <c r="E153" s="16" t="str">
        <f t="shared" si="22"/>
        <v>TVK U16m2</v>
      </c>
      <c r="F153" s="27" t="str">
        <f>'DBB2023'!D153</f>
        <v>Eintracht Lambsheim e.V. 2</v>
      </c>
      <c r="G153" s="14" t="str">
        <f>'DBB2023'!E153</f>
        <v>TVK U16m2</v>
      </c>
      <c r="H153" s="14" t="str">
        <f>'DBB2023'!F153</f>
        <v>Karl-Wendel-Schule</v>
      </c>
      <c r="I153" s="14" t="str">
        <f t="shared" si="23"/>
        <v>Auswärts</v>
      </c>
      <c r="J153" s="14" t="str">
        <f>IF('DBB2023'!G153=0,"",'DBB2023'!G153)</f>
        <v/>
      </c>
    </row>
    <row r="154" spans="1:10" ht="19.5" customHeight="1" x14ac:dyDescent="0.2">
      <c r="A154" s="14">
        <f>'DBB2023'!A154</f>
        <v>88</v>
      </c>
      <c r="B154" s="11">
        <f>'DBB2023'!C154</f>
        <v>45367.708333333336</v>
      </c>
      <c r="C154" s="12">
        <f>'DBB2023'!C154</f>
        <v>45367.708333333336</v>
      </c>
      <c r="D154" s="13">
        <f>'DBB2023'!C154</f>
        <v>45367.708333333336</v>
      </c>
      <c r="E154" s="16" t="str">
        <f t="shared" si="22"/>
        <v>TVK Damen</v>
      </c>
      <c r="F154" s="27" t="str">
        <f>'DBB2023'!D154</f>
        <v>TV Clausen</v>
      </c>
      <c r="G154" s="14" t="str">
        <f>'DBB2023'!E154</f>
        <v>TVK Damen</v>
      </c>
      <c r="H154" s="14" t="str">
        <f>'DBB2023'!F154</f>
        <v>Gräfensteinhalle</v>
      </c>
      <c r="I154" s="14" t="str">
        <f t="shared" si="23"/>
        <v>Auswärts</v>
      </c>
      <c r="J154" s="14" t="str">
        <f>IF('DBB2023'!G154=0,"",'DBB2023'!G154)</f>
        <v/>
      </c>
    </row>
    <row r="155" spans="1:10" ht="19.5" customHeight="1" x14ac:dyDescent="0.2">
      <c r="A155" s="14">
        <f>'DBB2023'!A155</f>
        <v>41</v>
      </c>
      <c r="B155" s="11">
        <f>'DBB2023'!C155</f>
        <v>45367.791666666664</v>
      </c>
      <c r="C155" s="12">
        <f>'DBB2023'!C155</f>
        <v>45367.791666666664</v>
      </c>
      <c r="D155" s="13">
        <f>'DBB2023'!C155</f>
        <v>45367.791666666664</v>
      </c>
      <c r="E155" s="16" t="str">
        <f t="shared" si="22"/>
        <v>TVK II</v>
      </c>
      <c r="F155" s="27" t="str">
        <f>'DBB2023'!D155</f>
        <v>TV Clausen</v>
      </c>
      <c r="G155" s="14" t="str">
        <f>'DBB2023'!E155</f>
        <v>TVK II</v>
      </c>
      <c r="H155" s="14" t="str">
        <f>'DBB2023'!F155</f>
        <v>Gräfensteinhalle</v>
      </c>
      <c r="I155" s="14" t="str">
        <f t="shared" si="23"/>
        <v>Auswärts</v>
      </c>
      <c r="J155" s="14" t="str">
        <f>IF('DBB2023'!G155=0,"",'DBB2023'!G155)</f>
        <v/>
      </c>
    </row>
    <row r="156" spans="1:10" ht="19.5" customHeight="1" x14ac:dyDescent="0.2">
      <c r="A156" s="14">
        <f>'DBB2023'!A156</f>
        <v>88</v>
      </c>
      <c r="B156" s="11">
        <f>'DBB2023'!C156</f>
        <v>45367.833333333336</v>
      </c>
      <c r="C156" s="12">
        <f>'DBB2023'!C156</f>
        <v>45367.833333333336</v>
      </c>
      <c r="D156" s="13">
        <f>'DBB2023'!C156</f>
        <v>45367.833333333336</v>
      </c>
      <c r="E156" s="16" t="str">
        <f>IF(LEFT(F156,3)="TVK",F156,G156)</f>
        <v>TVK I</v>
      </c>
      <c r="F156" s="27" t="str">
        <f>'DBB2023'!D156</f>
        <v>VfL Bad Kreuznach</v>
      </c>
      <c r="G156" s="14" t="str">
        <f>'DBB2023'!E156</f>
        <v>TVK I</v>
      </c>
      <c r="H156" s="14" t="str">
        <f>'DBB2023'!F156</f>
        <v>Martin-Luther-King-Schule</v>
      </c>
      <c r="I156" s="14" t="str">
        <f>IF(LEFT(F156,3)="TVK","Heim","Auswärts")</f>
        <v>Auswärts</v>
      </c>
      <c r="J156" s="14" t="str">
        <f>IF('DBB2023'!G156=0,"",'DBB2023'!G156)</f>
        <v/>
      </c>
    </row>
    <row r="157" spans="1:10" ht="19.5" customHeight="1" x14ac:dyDescent="0.2">
      <c r="A157" s="14">
        <f>'DBB2023'!A157</f>
        <v>56</v>
      </c>
      <c r="B157" s="11">
        <f>'DBB2023'!C157</f>
        <v>45368.666666666664</v>
      </c>
      <c r="C157" s="12">
        <f>'DBB2023'!C157</f>
        <v>45368.666666666664</v>
      </c>
      <c r="D157" s="13">
        <f>'DBB2023'!C157</f>
        <v>45368.666666666664</v>
      </c>
      <c r="E157" s="16" t="str">
        <f t="shared" ref="E157" si="24">IF(LEFT(F157,3)="TVK",F157,G157)</f>
        <v>TVK U18m</v>
      </c>
      <c r="F157" s="27" t="str">
        <f>'DBB2023'!D157</f>
        <v>BBV 'Gorillas' Hassloch</v>
      </c>
      <c r="G157" s="14" t="str">
        <f>'DBB2023'!E157</f>
        <v>TVK U18m</v>
      </c>
      <c r="H157" s="14" t="str">
        <f>'DBB2023'!F157</f>
        <v>Ernst-Reuter-Schule</v>
      </c>
      <c r="I157" s="14" t="str">
        <f t="shared" ref="I157" si="25">IF(LEFT(F157,3)="TVK","Heim","Auswärts")</f>
        <v>Auswärts</v>
      </c>
      <c r="J157" s="14" t="str">
        <f>IF('DBB2023'!G157=0,"",'DBB2023'!G157)</f>
        <v/>
      </c>
    </row>
    <row r="159" spans="1:10" x14ac:dyDescent="0.2">
      <c r="A159" s="35" t="s">
        <v>36</v>
      </c>
      <c r="B159" s="35"/>
      <c r="C159" s="35"/>
      <c r="D159" s="35"/>
      <c r="E159" s="35"/>
      <c r="F159" s="35"/>
      <c r="G159" s="35"/>
      <c r="H159" s="35"/>
      <c r="I159" s="35"/>
      <c r="J159" s="35"/>
    </row>
  </sheetData>
  <sheetProtection sort="0" autoFilter="0"/>
  <mergeCells count="1">
    <mergeCell ref="A159:J159"/>
  </mergeCells>
  <phoneticPr fontId="1" type="noConversion"/>
  <conditionalFormatting sqref="C2:C157 F2:G157">
    <cfRule type="expression" dxfId="0" priority="3" stopIfTrue="1">
      <formula>AND(LEFT(C2,3)="TVK")</formula>
    </cfRule>
  </conditionalFormatting>
  <pageMargins left="0.23622047244094491" right="0.23622047244094491" top="0.59055118110236227" bottom="0.59055118110236227" header="0.39370078740157483" footer="0.39370078740157483"/>
  <pageSetup paperSize="9" scale="72" fitToHeight="0" orientation="landscape" horizontalDpi="1200" verticalDpi="1200" r:id="rId1"/>
  <headerFooter>
    <oddHeader>&amp;L&amp;"Arial,Fett"&amp;18TVK Spielplan Saison 2023/2024&amp;RSeite &amp;P von &amp;N</oddHeader>
    <oddFooter>&amp;L*Angaben ohne Gewähr  - aktuelle Spielpläne unter www.basketball-bund.net&amp;RStand: &amp;D &amp;T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workbookViewId="0">
      <selection activeCell="E2" sqref="E2"/>
    </sheetView>
  </sheetViews>
  <sheetFormatPr baseColWidth="10" defaultRowHeight="12.75" x14ac:dyDescent="0.2"/>
  <cols>
    <col min="1" max="1" width="7" bestFit="1" customWidth="1"/>
    <col min="2" max="2" width="9.42578125" bestFit="1" customWidth="1"/>
    <col min="3" max="3" width="9.42578125" customWidth="1"/>
    <col min="4" max="4" width="15.28515625" bestFit="1" customWidth="1"/>
    <col min="5" max="5" width="64.5703125" bestFit="1" customWidth="1"/>
    <col min="6" max="6" width="28.140625" bestFit="1" customWidth="1"/>
    <col min="7" max="7" width="6.7109375" bestFit="1" customWidth="1"/>
    <col min="8" max="8" width="64.5703125" bestFit="1" customWidth="1"/>
    <col min="9" max="9" width="28.140625" bestFit="1" customWidth="1"/>
    <col min="10" max="10" width="6.7109375" bestFit="1" customWidth="1"/>
    <col min="11" max="11" width="20" bestFit="1" customWidth="1"/>
    <col min="12" max="12" width="8.140625" bestFit="1" customWidth="1"/>
    <col min="13" max="13" width="11.85546875" bestFit="1" customWidth="1"/>
    <col min="14" max="14" width="5.5703125" bestFit="1" customWidth="1"/>
    <col min="15" max="15" width="8.5703125" bestFit="1" customWidth="1"/>
  </cols>
  <sheetData>
    <row r="1" spans="1:15" x14ac:dyDescent="0.2">
      <c r="A1" t="s">
        <v>149</v>
      </c>
      <c r="B1" t="s">
        <v>183</v>
      </c>
      <c r="C1" s="17" t="s">
        <v>184</v>
      </c>
      <c r="D1" t="s">
        <v>185</v>
      </c>
      <c r="E1" t="s">
        <v>186</v>
      </c>
      <c r="F1" t="s">
        <v>187</v>
      </c>
      <c r="G1" t="s">
        <v>188</v>
      </c>
      <c r="H1" t="s">
        <v>189</v>
      </c>
      <c r="I1" t="s">
        <v>190</v>
      </c>
      <c r="J1" t="s">
        <v>191</v>
      </c>
      <c r="K1" t="s">
        <v>192</v>
      </c>
      <c r="L1" t="s">
        <v>150</v>
      </c>
      <c r="M1" t="s">
        <v>151</v>
      </c>
      <c r="N1" t="s">
        <v>152</v>
      </c>
      <c r="O1" t="s">
        <v>153</v>
      </c>
    </row>
    <row r="2" spans="1:15" x14ac:dyDescent="0.2">
      <c r="C2" s="34">
        <f>'TVK Spiele 23-24 Stand 17.09.23'!$B2</f>
        <v>45185.458333333336</v>
      </c>
      <c r="D2" s="15">
        <f>'TVK Spiele 23-24 Stand 17.09.23'!$C2</f>
        <v>45185.458333333336</v>
      </c>
      <c r="E2" t="str">
        <f>IF(LEFT(F2,3)="TVK","https://cdn.appack.de/TVK-Basketball/images/Logo_Basketball_grau.png","https://cdn.appack.de/TVK-Basketball/images/basketball-147794_1280.png")</f>
        <v>https://cdn.appack.de/TVK-Basketball/images/basketball-147794_1280.png</v>
      </c>
      <c r="F2" s="15" t="str">
        <f>'TVK Spiele 23-24 Stand 17.09.23'!$F2</f>
        <v>BBV Landau</v>
      </c>
      <c r="G2">
        <v>0</v>
      </c>
      <c r="H2" t="str">
        <f>IF(LEFT(I2,3)="TVK","https://cdn.appack.de/TVK-Basketball/images/Logo_Basketball_grau.png","https://cdn.appack.de/TVK-Basketball/images/basketball-147794_1280.png")</f>
        <v>https://cdn.appack.de/TVK-Basketball/images/Logo_Basketball_grau.png</v>
      </c>
      <c r="I2" t="str">
        <f>'TVK Spiele 23-24 Stand 17.09.23'!$G2</f>
        <v>TVK U12mix2</v>
      </c>
      <c r="J2">
        <v>0</v>
      </c>
      <c r="L2" s="15"/>
      <c r="M2" s="15"/>
    </row>
    <row r="3" spans="1:15" x14ac:dyDescent="0.2">
      <c r="C3" s="34">
        <f>'TVK Spiele 23-24 Stand 17.09.23'!$B3</f>
        <v>45185.5</v>
      </c>
      <c r="D3" s="15">
        <f>'TVK Spiele 23-24 Stand 17.09.23'!$C3</f>
        <v>45185.5</v>
      </c>
      <c r="E3" t="str">
        <f t="shared" ref="E3:E66" si="0">IF(LEFT(F3,3)="TVK","https://cdn.appack.de/TVK-Basketball/images/Logo_Basketball_grau.png","https://cdn.appack.de/TVK-Basketball/images/basketball-147794_1280.png")</f>
        <v>https://cdn.appack.de/TVK-Basketball/images/basketball-147794_1280.png</v>
      </c>
      <c r="F3" s="15" t="str">
        <f>'TVK Spiele 23-24 Stand 17.09.23'!$F3</f>
        <v>SG TSG Deidesheim / Neustadt</v>
      </c>
      <c r="G3">
        <v>0</v>
      </c>
      <c r="H3" t="str">
        <f t="shared" ref="H3:H66" si="1">IF(LEFT(I3,3)="TVK","https://cdn.appack.de/TVK-Basketball/images/Logo_Basketball_grau.png","https://cdn.appack.de/TVK-Basketball/images/basketball-147794_1280.png")</f>
        <v>https://cdn.appack.de/TVK-Basketball/images/Logo_Basketball_grau.png</v>
      </c>
      <c r="I3" t="str">
        <f>'TVK Spiele 23-24 Stand 17.09.23'!$G3</f>
        <v>TVK U14w</v>
      </c>
      <c r="J3">
        <v>0</v>
      </c>
      <c r="L3" s="15"/>
      <c r="M3" s="15"/>
    </row>
    <row r="4" spans="1:15" x14ac:dyDescent="0.2">
      <c r="C4" s="34">
        <f>'TVK Spiele 23-24 Stand 17.09.23'!$B4</f>
        <v>45185.666666666664</v>
      </c>
      <c r="D4" s="15">
        <f>'TVK Spiele 23-24 Stand 17.09.23'!$C4</f>
        <v>45185.666666666664</v>
      </c>
      <c r="E4" t="str">
        <f t="shared" si="0"/>
        <v>https://cdn.appack.de/TVK-Basketball/images/basketball-147794_1280.png</v>
      </c>
      <c r="F4" s="15" t="str">
        <f>'TVK Spiele 23-24 Stand 17.09.23'!$F4</f>
        <v>SG Ludwigshafen / Frankenthal</v>
      </c>
      <c r="G4">
        <v>0</v>
      </c>
      <c r="H4" t="str">
        <f t="shared" si="1"/>
        <v>https://cdn.appack.de/TVK-Basketball/images/Logo_Basketball_grau.png</v>
      </c>
      <c r="I4" t="str">
        <f>'TVK Spiele 23-24 Stand 17.09.23'!$G4</f>
        <v>TVK U16w</v>
      </c>
      <c r="J4">
        <v>0</v>
      </c>
      <c r="L4" s="15"/>
      <c r="M4" s="15"/>
    </row>
    <row r="5" spans="1:15" x14ac:dyDescent="0.2">
      <c r="C5" s="34">
        <f>'TVK Spiele 23-24 Stand 17.09.23'!$B5</f>
        <v>45186.5</v>
      </c>
      <c r="D5" s="15">
        <f>'TVK Spiele 23-24 Stand 17.09.23'!$C5</f>
        <v>45186.5</v>
      </c>
      <c r="E5" t="str">
        <f t="shared" si="0"/>
        <v>https://cdn.appack.de/TVK-Basketball/images/basketball-147794_1280.png</v>
      </c>
      <c r="F5" s="15" t="str">
        <f>'TVK Spiele 23-24 Stand 17.09.23'!$F5</f>
        <v>DJK Nieder-Olm e. V. 1</v>
      </c>
      <c r="G5">
        <v>0</v>
      </c>
      <c r="H5" t="str">
        <f t="shared" si="1"/>
        <v>https://cdn.appack.de/TVK-Basketball/images/Logo_Basketball_grau.png</v>
      </c>
      <c r="I5" t="str">
        <f>'TVK Spiele 23-24 Stand 17.09.23'!$G5</f>
        <v>TVK U16m</v>
      </c>
      <c r="J5">
        <v>0</v>
      </c>
      <c r="L5" s="15"/>
      <c r="M5" s="15"/>
    </row>
    <row r="6" spans="1:15" x14ac:dyDescent="0.2">
      <c r="C6" s="34">
        <f>'TVK Spiele 23-24 Stand 17.09.23'!$B6</f>
        <v>45186.625</v>
      </c>
      <c r="D6" s="15">
        <f>'TVK Spiele 23-24 Stand 17.09.23'!$C6</f>
        <v>45186.625</v>
      </c>
      <c r="E6" t="str">
        <f t="shared" si="0"/>
        <v>https://cdn.appack.de/TVK-Basketball/images/basketball-147794_1280.png</v>
      </c>
      <c r="F6" s="15" t="str">
        <f>'TVK Spiele 23-24 Stand 17.09.23'!$F6</f>
        <v>SG TSG Deidesheim / Neustadt</v>
      </c>
      <c r="G6">
        <v>0</v>
      </c>
      <c r="H6" t="str">
        <f t="shared" si="1"/>
        <v>https://cdn.appack.de/TVK-Basketball/images/Logo_Basketball_grau.png</v>
      </c>
      <c r="I6" t="str">
        <f>'TVK Spiele 23-24 Stand 17.09.23'!$G6</f>
        <v>TVK Damen</v>
      </c>
      <c r="J6">
        <v>0</v>
      </c>
      <c r="L6" s="15"/>
      <c r="M6" s="15"/>
    </row>
    <row r="7" spans="1:15" x14ac:dyDescent="0.2">
      <c r="C7" s="34">
        <f>'TVK Spiele 23-24 Stand 17.09.23'!$B7</f>
        <v>45186.708333333336</v>
      </c>
      <c r="D7" s="15">
        <f>'TVK Spiele 23-24 Stand 17.09.23'!$C7</f>
        <v>45186.708333333336</v>
      </c>
      <c r="E7" t="str">
        <f t="shared" si="0"/>
        <v>https://cdn.appack.de/TVK-Basketball/images/basketball-147794_1280.png</v>
      </c>
      <c r="F7" s="15" t="str">
        <f>'TVK Spiele 23-24 Stand 17.09.23'!$F7</f>
        <v>BBV Landau</v>
      </c>
      <c r="G7">
        <v>0</v>
      </c>
      <c r="H7" t="str">
        <f t="shared" si="1"/>
        <v>https://cdn.appack.de/TVK-Basketball/images/Logo_Basketball_grau.png</v>
      </c>
      <c r="I7" t="str">
        <f>'TVK Spiele 23-24 Stand 17.09.23'!$G7</f>
        <v>TVK I</v>
      </c>
      <c r="J7">
        <v>0</v>
      </c>
      <c r="L7" s="15"/>
      <c r="M7" s="15"/>
    </row>
    <row r="8" spans="1:15" x14ac:dyDescent="0.2">
      <c r="C8" s="34">
        <f>'TVK Spiele 23-24 Stand 17.09.23'!$B8</f>
        <v>45192.5</v>
      </c>
      <c r="D8" s="15">
        <f>'TVK Spiele 23-24 Stand 17.09.23'!$C8</f>
        <v>45192.5</v>
      </c>
      <c r="E8" t="str">
        <f t="shared" si="0"/>
        <v>https://cdn.appack.de/TVK-Basketball/images/Logo_Basketball_grau.png</v>
      </c>
      <c r="F8" s="15" t="str">
        <f>'TVK Spiele 23-24 Stand 17.09.23'!$F8</f>
        <v>TVK U18m</v>
      </c>
      <c r="G8">
        <v>0</v>
      </c>
      <c r="H8" t="str">
        <f t="shared" si="1"/>
        <v>https://cdn.appack.de/TVK-Basketball/images/basketball-147794_1280.png</v>
      </c>
      <c r="I8" t="str">
        <f>'TVK Spiele 23-24 Stand 17.09.23'!$G8</f>
        <v>SG TV Dürkheim-BB-Int. Speyer</v>
      </c>
      <c r="J8">
        <v>0</v>
      </c>
    </row>
    <row r="9" spans="1:15" x14ac:dyDescent="0.2">
      <c r="C9" s="34">
        <f>'TVK Spiele 23-24 Stand 17.09.23'!$B9</f>
        <v>45192.583333333336</v>
      </c>
      <c r="D9" s="15">
        <f>'TVK Spiele 23-24 Stand 17.09.23'!$C9</f>
        <v>45192.583333333336</v>
      </c>
      <c r="E9" t="str">
        <f t="shared" si="0"/>
        <v>https://cdn.appack.de/TVK-Basketball/images/Logo_Basketball_grau.png</v>
      </c>
      <c r="F9" s="15" t="str">
        <f>'TVK Spiele 23-24 Stand 17.09.23'!$F9</f>
        <v>TVK II</v>
      </c>
      <c r="G9">
        <v>0</v>
      </c>
      <c r="H9" t="str">
        <f t="shared" si="1"/>
        <v>https://cdn.appack.de/TVK-Basketball/images/basketball-147794_1280.png</v>
      </c>
      <c r="I9" t="str">
        <f>'TVK Spiele 23-24 Stand 17.09.23'!$G9</f>
        <v>TV Bad Bergzabern 2</v>
      </c>
      <c r="J9">
        <v>0</v>
      </c>
    </row>
    <row r="10" spans="1:15" x14ac:dyDescent="0.2">
      <c r="C10" s="34">
        <f>'TVK Spiele 23-24 Stand 17.09.23'!$B10</f>
        <v>45192.666666666664</v>
      </c>
      <c r="D10" s="15">
        <f>'TVK Spiele 23-24 Stand 17.09.23'!$C10</f>
        <v>45192.666666666664</v>
      </c>
      <c r="E10" t="str">
        <f t="shared" si="0"/>
        <v>https://cdn.appack.de/TVK-Basketball/images/Logo_Basketball_grau.png</v>
      </c>
      <c r="F10" s="15" t="str">
        <f>'TVK Spiele 23-24 Stand 17.09.23'!$F10</f>
        <v>TVK Damen</v>
      </c>
      <c r="G10">
        <v>0</v>
      </c>
      <c r="H10" t="str">
        <f t="shared" si="1"/>
        <v>https://cdn.appack.de/TVK-Basketball/images/basketball-147794_1280.png</v>
      </c>
      <c r="I10" t="str">
        <f>'TVK Spiele 23-24 Stand 17.09.23'!$G10</f>
        <v>TG 1846 Worms</v>
      </c>
      <c r="J10">
        <v>0</v>
      </c>
    </row>
    <row r="11" spans="1:15" x14ac:dyDescent="0.2">
      <c r="C11" s="34">
        <f>'TVK Spiele 23-24 Stand 17.09.23'!$B11</f>
        <v>45192.75</v>
      </c>
      <c r="D11" s="15">
        <f>'TVK Spiele 23-24 Stand 17.09.23'!$C11</f>
        <v>45192.75</v>
      </c>
      <c r="E11" t="str">
        <f t="shared" si="0"/>
        <v>https://cdn.appack.de/TVK-Basketball/images/Logo_Basketball_grau.png</v>
      </c>
      <c r="F11" s="15" t="str">
        <f>'TVK Spiele 23-24 Stand 17.09.23'!$F11</f>
        <v>TVK I</v>
      </c>
      <c r="G11">
        <v>0</v>
      </c>
      <c r="H11" t="str">
        <f t="shared" si="1"/>
        <v>https://cdn.appack.de/TVK-Basketball/images/basketball-147794_1280.png</v>
      </c>
      <c r="I11" t="str">
        <f>'TVK Spiele 23-24 Stand 17.09.23'!$G11</f>
        <v>TG 1846 Worms</v>
      </c>
      <c r="J11">
        <v>0</v>
      </c>
    </row>
    <row r="12" spans="1:15" x14ac:dyDescent="0.2">
      <c r="C12" s="34">
        <f>'TVK Spiele 23-24 Stand 17.09.23'!$B12</f>
        <v>45193.5</v>
      </c>
      <c r="D12" s="15">
        <f>'TVK Spiele 23-24 Stand 17.09.23'!$C12</f>
        <v>45193.5</v>
      </c>
      <c r="E12" t="str">
        <f t="shared" si="0"/>
        <v>https://cdn.appack.de/TVK-Basketball/images/Logo_Basketball_grau.png</v>
      </c>
      <c r="F12" s="15" t="str">
        <f>'TVK Spiele 23-24 Stand 17.09.23'!$F12</f>
        <v>TVK U12mix2</v>
      </c>
      <c r="G12">
        <v>0</v>
      </c>
      <c r="H12" t="str">
        <f t="shared" si="1"/>
        <v>https://cdn.appack.de/TVK-Basketball/images/basketball-147794_1280.png</v>
      </c>
      <c r="I12" t="str">
        <f>'TVK Spiele 23-24 Stand 17.09.23'!$G12</f>
        <v>TV Bad Bergzabern</v>
      </c>
      <c r="J12">
        <v>0</v>
      </c>
    </row>
    <row r="13" spans="1:15" x14ac:dyDescent="0.2">
      <c r="C13" s="34">
        <f>'TVK Spiele 23-24 Stand 17.09.23'!$B13</f>
        <v>45193.583333333336</v>
      </c>
      <c r="D13" s="15">
        <f>'TVK Spiele 23-24 Stand 17.09.23'!$C13</f>
        <v>45193.583333333336</v>
      </c>
      <c r="E13" t="str">
        <f t="shared" si="0"/>
        <v>https://cdn.appack.de/TVK-Basketball/images/Logo_Basketball_grau.png</v>
      </c>
      <c r="F13" s="15" t="str">
        <f>'TVK Spiele 23-24 Stand 17.09.23'!$F13</f>
        <v>TVK U14w</v>
      </c>
      <c r="G13">
        <v>0</v>
      </c>
      <c r="H13" t="str">
        <f t="shared" si="1"/>
        <v>https://cdn.appack.de/TVK-Basketball/images/basketball-147794_1280.png</v>
      </c>
      <c r="I13" t="str">
        <f>'TVK Spiele 23-24 Stand 17.09.23'!$G13</f>
        <v>BBV Landau</v>
      </c>
      <c r="J13">
        <v>0</v>
      </c>
    </row>
    <row r="14" spans="1:15" x14ac:dyDescent="0.2">
      <c r="C14" s="34">
        <f>'TVK Spiele 23-24 Stand 17.09.23'!$B14</f>
        <v>45193.666666666664</v>
      </c>
      <c r="D14" s="15">
        <f>'TVK Spiele 23-24 Stand 17.09.23'!$C14</f>
        <v>45193.666666666664</v>
      </c>
      <c r="E14" t="str">
        <f t="shared" si="0"/>
        <v>https://cdn.appack.de/TVK-Basketball/images/Logo_Basketball_grau.png</v>
      </c>
      <c r="F14" s="15" t="str">
        <f>'TVK Spiele 23-24 Stand 17.09.23'!$F14</f>
        <v>TVK U16m</v>
      </c>
      <c r="G14">
        <v>0</v>
      </c>
      <c r="H14" t="str">
        <f t="shared" si="1"/>
        <v>https://cdn.appack.de/TVK-Basketball/images/basketball-147794_1280.png</v>
      </c>
      <c r="I14" t="str">
        <f>'TVK Spiele 23-24 Stand 17.09.23'!$G14</f>
        <v>1. FC Kaiserslautern</v>
      </c>
      <c r="J14">
        <v>0</v>
      </c>
    </row>
    <row r="15" spans="1:15" x14ac:dyDescent="0.2">
      <c r="C15" s="34">
        <f>'TVK Spiele 23-24 Stand 17.09.23'!$B15</f>
        <v>45193.75</v>
      </c>
      <c r="D15" s="15">
        <f>'TVK Spiele 23-24 Stand 17.09.23'!$C15</f>
        <v>45193.75</v>
      </c>
      <c r="E15" t="str">
        <f t="shared" si="0"/>
        <v>https://cdn.appack.de/TVK-Basketball/images/Logo_Basketball_grau.png</v>
      </c>
      <c r="F15" s="15" t="str">
        <f>'TVK Spiele 23-24 Stand 17.09.23'!$F15</f>
        <v>TVK U16m2</v>
      </c>
      <c r="G15">
        <v>0</v>
      </c>
      <c r="H15" t="str">
        <f t="shared" si="1"/>
        <v>https://cdn.appack.de/TVK-Basketball/images/basketball-147794_1280.png</v>
      </c>
      <c r="I15" t="str">
        <f>'TVK Spiele 23-24 Stand 17.09.23'!$G15</f>
        <v>TV Ramstein</v>
      </c>
      <c r="J15">
        <v>0</v>
      </c>
    </row>
    <row r="16" spans="1:15" x14ac:dyDescent="0.2">
      <c r="C16" s="34">
        <f>'TVK Spiele 23-24 Stand 17.09.23'!$B16</f>
        <v>45199.541666666664</v>
      </c>
      <c r="D16" s="15">
        <f>'TVK Spiele 23-24 Stand 17.09.23'!$C16</f>
        <v>45199.541666666664</v>
      </c>
      <c r="E16" t="str">
        <f t="shared" si="0"/>
        <v>https://cdn.appack.de/TVK-Basketball/images/basketball-147794_1280.png</v>
      </c>
      <c r="F16" s="15" t="str">
        <f>'TVK Spiele 23-24 Stand 17.09.23'!$F16</f>
        <v>SG TV Dürkheim-BB-Int. Speyer 1</v>
      </c>
      <c r="G16">
        <v>0</v>
      </c>
      <c r="H16" t="str">
        <f t="shared" si="1"/>
        <v>https://cdn.appack.de/TVK-Basketball/images/Logo_Basketball_grau.png</v>
      </c>
      <c r="I16" t="str">
        <f>'TVK Spiele 23-24 Stand 17.09.23'!$G16</f>
        <v>TVK U12mix1</v>
      </c>
      <c r="J16">
        <v>0</v>
      </c>
    </row>
    <row r="17" spans="3:10" x14ac:dyDescent="0.2">
      <c r="C17" s="34">
        <f>'TVK Spiele 23-24 Stand 17.09.23'!$B17</f>
        <v>45199.666666666664</v>
      </c>
      <c r="D17" s="15">
        <f>'TVK Spiele 23-24 Stand 17.09.23'!$C17</f>
        <v>45199.666666666664</v>
      </c>
      <c r="E17" t="str">
        <f t="shared" si="0"/>
        <v>https://cdn.appack.de/TVK-Basketball/images/basketball-147794_1280.png</v>
      </c>
      <c r="F17" s="15" t="str">
        <f>'TVK Spiele 23-24 Stand 17.09.23'!$F17</f>
        <v>TSG Maxdorf</v>
      </c>
      <c r="G17">
        <v>0</v>
      </c>
      <c r="H17" t="str">
        <f t="shared" si="1"/>
        <v>https://cdn.appack.de/TVK-Basketball/images/Logo_Basketball_grau.png</v>
      </c>
      <c r="I17" t="str">
        <f>'TVK Spiele 23-24 Stand 17.09.23'!$G17</f>
        <v>TVK U18m</v>
      </c>
      <c r="J17">
        <v>0</v>
      </c>
    </row>
    <row r="18" spans="3:10" x14ac:dyDescent="0.2">
      <c r="C18" s="34">
        <f>'TVK Spiele 23-24 Stand 17.09.23'!$B18</f>
        <v>45199.75</v>
      </c>
      <c r="D18" s="15">
        <f>'TVK Spiele 23-24 Stand 17.09.23'!$C18</f>
        <v>45199.75</v>
      </c>
      <c r="E18" t="str">
        <f t="shared" si="0"/>
        <v>https://cdn.appack.de/TVK-Basketball/images/basketball-147794_1280.png</v>
      </c>
      <c r="F18" s="15" t="str">
        <f>'TVK Spiele 23-24 Stand 17.09.23'!$F18</f>
        <v>TSG Maxdorf</v>
      </c>
      <c r="G18">
        <v>0</v>
      </c>
      <c r="H18" t="str">
        <f t="shared" si="1"/>
        <v>https://cdn.appack.de/TVK-Basketball/images/Logo_Basketball_grau.png</v>
      </c>
      <c r="I18" t="str">
        <f>'TVK Spiele 23-24 Stand 17.09.23'!$G18</f>
        <v>TVK Damen</v>
      </c>
      <c r="J18">
        <v>0</v>
      </c>
    </row>
    <row r="19" spans="3:10" x14ac:dyDescent="0.2">
      <c r="C19" s="34">
        <f>'TVK Spiele 23-24 Stand 17.09.23'!$B19</f>
        <v>45200.5</v>
      </c>
      <c r="D19" s="15">
        <f>'TVK Spiele 23-24 Stand 17.09.23'!$C19</f>
        <v>45200.5</v>
      </c>
      <c r="E19" t="str">
        <f t="shared" si="0"/>
        <v>https://cdn.appack.de/TVK-Basketball/images/basketball-147794_1280.png</v>
      </c>
      <c r="F19" s="15" t="str">
        <f>'TVK Spiele 23-24 Stand 17.09.23'!$F19</f>
        <v>TSG Maxdorf</v>
      </c>
      <c r="G19">
        <v>0</v>
      </c>
      <c r="H19" t="str">
        <f t="shared" si="1"/>
        <v>https://cdn.appack.de/TVK-Basketball/images/Logo_Basketball_grau.png</v>
      </c>
      <c r="I19" t="str">
        <f>'TVK Spiele 23-24 Stand 17.09.23'!$G19</f>
        <v>TVK U16w</v>
      </c>
      <c r="J19">
        <v>0</v>
      </c>
    </row>
    <row r="20" spans="3:10" x14ac:dyDescent="0.2">
      <c r="C20" s="34">
        <f>'TVK Spiele 23-24 Stand 17.09.23'!$B20</f>
        <v>45200.666666666664</v>
      </c>
      <c r="D20" s="15">
        <f>'TVK Spiele 23-24 Stand 17.09.23'!$C20</f>
        <v>45200.666666666664</v>
      </c>
      <c r="E20" t="str">
        <f t="shared" si="0"/>
        <v>https://cdn.appack.de/TVK-Basketball/images/basketball-147794_1280.png</v>
      </c>
      <c r="F20" s="15" t="str">
        <f>'TVK Spiele 23-24 Stand 17.09.23'!$F20</f>
        <v>TSG Maxdorf</v>
      </c>
      <c r="G20">
        <v>0</v>
      </c>
      <c r="H20" t="str">
        <f t="shared" si="1"/>
        <v>https://cdn.appack.de/TVK-Basketball/images/Logo_Basketball_grau.png</v>
      </c>
      <c r="I20" t="str">
        <f>'TVK Spiele 23-24 Stand 17.09.23'!$G20</f>
        <v>TVK U14m</v>
      </c>
      <c r="J20">
        <v>0</v>
      </c>
    </row>
    <row r="21" spans="3:10" x14ac:dyDescent="0.2">
      <c r="C21" s="34">
        <f>'TVK Spiele 23-24 Stand 17.09.23'!$B21</f>
        <v>45200.666666666664</v>
      </c>
      <c r="D21" s="15">
        <f>'TVK Spiele 23-24 Stand 17.09.23'!$C21</f>
        <v>45200.666666666664</v>
      </c>
      <c r="E21" t="str">
        <f t="shared" si="0"/>
        <v>https://cdn.appack.de/TVK-Basketball/images/basketball-147794_1280.png</v>
      </c>
      <c r="F21" s="15" t="str">
        <f>'TVK Spiele 23-24 Stand 17.09.23'!$F21</f>
        <v>TVG Baskets Trier 1</v>
      </c>
      <c r="G21">
        <v>0</v>
      </c>
      <c r="H21" t="str">
        <f t="shared" si="1"/>
        <v>https://cdn.appack.de/TVK-Basketball/images/Logo_Basketball_grau.png</v>
      </c>
      <c r="I21" t="str">
        <f>'TVK Spiele 23-24 Stand 17.09.23'!$G21</f>
        <v>TVK U16m</v>
      </c>
      <c r="J21">
        <v>0</v>
      </c>
    </row>
    <row r="22" spans="3:10" x14ac:dyDescent="0.2">
      <c r="C22" s="34">
        <f>'TVK Spiele 23-24 Stand 17.09.23'!$B22</f>
        <v>45200.75</v>
      </c>
      <c r="D22" s="15">
        <f>'TVK Spiele 23-24 Stand 17.09.23'!$C22</f>
        <v>45200.75</v>
      </c>
      <c r="E22" t="str">
        <f t="shared" si="0"/>
        <v>https://cdn.appack.de/TVK-Basketball/images/basketball-147794_1280.png</v>
      </c>
      <c r="F22" s="15" t="str">
        <f>'TVK Spiele 23-24 Stand 17.09.23'!$F22</f>
        <v>ASC Theresianum Mainz 2</v>
      </c>
      <c r="G22">
        <v>0</v>
      </c>
      <c r="H22" t="str">
        <f t="shared" si="1"/>
        <v>https://cdn.appack.de/TVK-Basketball/images/Logo_Basketball_grau.png</v>
      </c>
      <c r="I22" t="str">
        <f>'TVK Spiele 23-24 Stand 17.09.23'!$G22</f>
        <v>TVK I</v>
      </c>
      <c r="J22">
        <v>0</v>
      </c>
    </row>
    <row r="23" spans="3:10" x14ac:dyDescent="0.2">
      <c r="C23" s="34">
        <f>'TVK Spiele 23-24 Stand 17.09.23'!$B23</f>
        <v>45200.75</v>
      </c>
      <c r="D23" s="15">
        <f>'TVK Spiele 23-24 Stand 17.09.23'!$C23</f>
        <v>45200.75</v>
      </c>
      <c r="E23" t="str">
        <f t="shared" si="0"/>
        <v>https://cdn.appack.de/TVK-Basketball/images/basketball-147794_1280.png</v>
      </c>
      <c r="F23" s="15" t="str">
        <f>'TVK Spiele 23-24 Stand 17.09.23'!$F23</f>
        <v>TSG Maxdorf</v>
      </c>
      <c r="G23">
        <v>0</v>
      </c>
      <c r="H23" t="str">
        <f t="shared" si="1"/>
        <v>https://cdn.appack.de/TVK-Basketball/images/Logo_Basketball_grau.png</v>
      </c>
      <c r="I23" t="str">
        <f>'TVK Spiele 23-24 Stand 17.09.23'!$G23</f>
        <v>TVK U16m2</v>
      </c>
      <c r="J23">
        <v>0</v>
      </c>
    </row>
    <row r="24" spans="3:10" x14ac:dyDescent="0.2">
      <c r="C24" s="34">
        <f>'TVK Spiele 23-24 Stand 17.09.23'!$B24</f>
        <v>45206.5</v>
      </c>
      <c r="D24" s="15">
        <f>'TVK Spiele 23-24 Stand 17.09.23'!$C24</f>
        <v>45206.5</v>
      </c>
      <c r="E24" t="str">
        <f t="shared" si="0"/>
        <v>https://cdn.appack.de/TVK-Basketball/images/Logo_Basketball_grau.png</v>
      </c>
      <c r="F24" s="15" t="str">
        <f>'TVK Spiele 23-24 Stand 17.09.23'!$F24</f>
        <v>TVK U16m2</v>
      </c>
      <c r="G24">
        <v>0</v>
      </c>
      <c r="H24" t="str">
        <f t="shared" si="1"/>
        <v>https://cdn.appack.de/TVK-Basketball/images/basketball-147794_1280.png</v>
      </c>
      <c r="I24" t="str">
        <f>'TVK Spiele 23-24 Stand 17.09.23'!$G24</f>
        <v>SG Ludwigshafen/Frankenthal</v>
      </c>
      <c r="J24">
        <v>0</v>
      </c>
    </row>
    <row r="25" spans="3:10" x14ac:dyDescent="0.2">
      <c r="C25" s="34">
        <f>'TVK Spiele 23-24 Stand 17.09.23'!$B25</f>
        <v>45206.583333333336</v>
      </c>
      <c r="D25" s="15">
        <f>'TVK Spiele 23-24 Stand 17.09.23'!$C25</f>
        <v>45206.583333333336</v>
      </c>
      <c r="E25" t="str">
        <f t="shared" si="0"/>
        <v>https://cdn.appack.de/TVK-Basketball/images/Logo_Basketball_grau.png</v>
      </c>
      <c r="F25" s="15" t="str">
        <f>'TVK Spiele 23-24 Stand 17.09.23'!$F25</f>
        <v>TVK U16m</v>
      </c>
      <c r="G25">
        <v>0</v>
      </c>
      <c r="H25" t="str">
        <f t="shared" si="1"/>
        <v>https://cdn.appack.de/TVK-Basketball/images/basketball-147794_1280.png</v>
      </c>
      <c r="I25" t="str">
        <f>'TVK Spiele 23-24 Stand 17.09.23'!$G25</f>
        <v>Kaiserslautern Thunderbolts e.V.</v>
      </c>
      <c r="J25">
        <v>0</v>
      </c>
    </row>
    <row r="26" spans="3:10" x14ac:dyDescent="0.2">
      <c r="C26" s="34">
        <f>'TVK Spiele 23-24 Stand 17.09.23'!$B26</f>
        <v>45206.666666666664</v>
      </c>
      <c r="D26" s="15">
        <f>'TVK Spiele 23-24 Stand 17.09.23'!$C26</f>
        <v>45206.666666666664</v>
      </c>
      <c r="E26" t="str">
        <f t="shared" si="0"/>
        <v>https://cdn.appack.de/TVK-Basketball/images/Logo_Basketball_grau.png</v>
      </c>
      <c r="F26" s="15" t="str">
        <f>'TVK Spiele 23-24 Stand 17.09.23'!$F26</f>
        <v>TVK II</v>
      </c>
      <c r="G26">
        <v>0</v>
      </c>
      <c r="H26" t="str">
        <f t="shared" si="1"/>
        <v>https://cdn.appack.de/TVK-Basketball/images/basketball-147794_1280.png</v>
      </c>
      <c r="I26" t="str">
        <f>'TVK Spiele 23-24 Stand 17.09.23'!$G26</f>
        <v>SG Ludwigshafen/Frankenthal 2</v>
      </c>
      <c r="J26">
        <v>0</v>
      </c>
    </row>
    <row r="27" spans="3:10" x14ac:dyDescent="0.2">
      <c r="C27" s="34">
        <f>'TVK Spiele 23-24 Stand 17.09.23'!$B27</f>
        <v>45206.833333333336</v>
      </c>
      <c r="D27" s="15">
        <f>'TVK Spiele 23-24 Stand 17.09.23'!$C27</f>
        <v>45206.833333333336</v>
      </c>
      <c r="E27" t="str">
        <f t="shared" si="0"/>
        <v>https://cdn.appack.de/TVK-Basketball/images/Logo_Basketball_grau.png</v>
      </c>
      <c r="F27" s="15" t="str">
        <f>'TVK Spiele 23-24 Stand 17.09.23'!$F27</f>
        <v>TVK I</v>
      </c>
      <c r="G27">
        <v>0</v>
      </c>
      <c r="H27" t="str">
        <f t="shared" si="1"/>
        <v>https://cdn.appack.de/TVK-Basketball/images/basketball-147794_1280.png</v>
      </c>
      <c r="I27" t="str">
        <f>'TVK Spiele 23-24 Stand 17.09.23'!$G27</f>
        <v>SG Ludwigshafen / Frankenthal</v>
      </c>
      <c r="J27">
        <v>0</v>
      </c>
    </row>
    <row r="28" spans="3:10" x14ac:dyDescent="0.2">
      <c r="C28" s="34">
        <f>'TVK Spiele 23-24 Stand 17.09.23'!$B28</f>
        <v>45207.416666666664</v>
      </c>
      <c r="D28" s="15">
        <f>'TVK Spiele 23-24 Stand 17.09.23'!$C28</f>
        <v>45207.416666666664</v>
      </c>
      <c r="E28" t="str">
        <f t="shared" si="0"/>
        <v>https://cdn.appack.de/TVK-Basketball/images/Logo_Basketball_grau.png</v>
      </c>
      <c r="F28" s="15" t="str">
        <f>'TVK Spiele 23-24 Stand 17.09.23'!$F28</f>
        <v>TVK U12mix1</v>
      </c>
      <c r="G28">
        <v>0</v>
      </c>
      <c r="H28" t="str">
        <f t="shared" si="1"/>
        <v>https://cdn.appack.de/TVK-Basketball/images/basketball-147794_1280.png</v>
      </c>
      <c r="I28" t="str">
        <f>'TVK Spiele 23-24 Stand 17.09.23'!$G28</f>
        <v>DJK Nieder-Olm e. V. 1</v>
      </c>
      <c r="J28">
        <v>0</v>
      </c>
    </row>
    <row r="29" spans="3:10" x14ac:dyDescent="0.2">
      <c r="C29" s="34">
        <f>'TVK Spiele 23-24 Stand 17.09.23'!$B29</f>
        <v>45207.5</v>
      </c>
      <c r="D29" s="15">
        <f>'TVK Spiele 23-24 Stand 17.09.23'!$C29</f>
        <v>45207.5</v>
      </c>
      <c r="E29" t="str">
        <f t="shared" si="0"/>
        <v>https://cdn.appack.de/TVK-Basketball/images/Logo_Basketball_grau.png</v>
      </c>
      <c r="F29" s="15" t="str">
        <f>'TVK Spiele 23-24 Stand 17.09.23'!$F29</f>
        <v>TVK U14m</v>
      </c>
      <c r="G29">
        <v>0</v>
      </c>
      <c r="H29" t="str">
        <f t="shared" si="1"/>
        <v>https://cdn.appack.de/TVK-Basketball/images/basketball-147794_1280.png</v>
      </c>
      <c r="I29" t="str">
        <f>'TVK Spiele 23-24 Stand 17.09.23'!$G29</f>
        <v>SG Ludwigshafen/Frankenthal</v>
      </c>
      <c r="J29">
        <v>0</v>
      </c>
    </row>
    <row r="30" spans="3:10" x14ac:dyDescent="0.2">
      <c r="C30" s="34">
        <f>'TVK Spiele 23-24 Stand 17.09.23'!$B30</f>
        <v>45207.583333333336</v>
      </c>
      <c r="D30" s="15">
        <f>'TVK Spiele 23-24 Stand 17.09.23'!$C30</f>
        <v>45207.583333333336</v>
      </c>
      <c r="E30" t="str">
        <f t="shared" si="0"/>
        <v>https://cdn.appack.de/TVK-Basketball/images/Logo_Basketball_grau.png</v>
      </c>
      <c r="F30" s="15" t="str">
        <f>'TVK Spiele 23-24 Stand 17.09.23'!$F30</f>
        <v>TVK U14w</v>
      </c>
      <c r="G30">
        <v>0</v>
      </c>
      <c r="H30" t="str">
        <f t="shared" si="1"/>
        <v>https://cdn.appack.de/TVK-Basketball/images/basketball-147794_1280.png</v>
      </c>
      <c r="I30" t="str">
        <f>'TVK Spiele 23-24 Stand 17.09.23'!$G30</f>
        <v>SG Ludwigshafen / Frankenthal</v>
      </c>
      <c r="J30">
        <v>0</v>
      </c>
    </row>
    <row r="31" spans="3:10" x14ac:dyDescent="0.2">
      <c r="C31" s="34">
        <f>'TVK Spiele 23-24 Stand 17.09.23'!$B31</f>
        <v>45207.666666666664</v>
      </c>
      <c r="D31" s="15">
        <f>'TVK Spiele 23-24 Stand 17.09.23'!$C31</f>
        <v>45207.666666666664</v>
      </c>
      <c r="E31" t="str">
        <f t="shared" si="0"/>
        <v>https://cdn.appack.de/TVK-Basketball/images/Logo_Basketball_grau.png</v>
      </c>
      <c r="F31" s="15" t="str">
        <f>'TVK Spiele 23-24 Stand 17.09.23'!$F31</f>
        <v>TVK U16w</v>
      </c>
      <c r="G31">
        <v>0</v>
      </c>
      <c r="H31" t="str">
        <f t="shared" si="1"/>
        <v>https://cdn.appack.de/TVK-Basketball/images/basketball-147794_1280.png</v>
      </c>
      <c r="I31" t="str">
        <f>'TVK Spiele 23-24 Stand 17.09.23'!$G31</f>
        <v>Kaiserslautern Thunderbolts e.V.</v>
      </c>
      <c r="J31">
        <v>0</v>
      </c>
    </row>
    <row r="32" spans="3:10" x14ac:dyDescent="0.2">
      <c r="C32" s="34">
        <f>'TVK Spiele 23-24 Stand 17.09.23'!$B32</f>
        <v>45207.75</v>
      </c>
      <c r="D32" s="15">
        <f>'TVK Spiele 23-24 Stand 17.09.23'!$C32</f>
        <v>45207.75</v>
      </c>
      <c r="E32" t="str">
        <f t="shared" si="0"/>
        <v>https://cdn.appack.de/TVK-Basketball/images/Logo_Basketball_grau.png</v>
      </c>
      <c r="F32" s="15" t="str">
        <f>'TVK Spiele 23-24 Stand 17.09.23'!$F32</f>
        <v>TVK U18m</v>
      </c>
      <c r="G32">
        <v>0</v>
      </c>
      <c r="H32" t="str">
        <f t="shared" si="1"/>
        <v>https://cdn.appack.de/TVK-Basketball/images/basketball-147794_1280.png</v>
      </c>
      <c r="I32" t="str">
        <f>'TVK Spiele 23-24 Stand 17.09.23'!$G32</f>
        <v>Kaiserslautern Thunderbolts e.V.</v>
      </c>
      <c r="J32">
        <v>0</v>
      </c>
    </row>
    <row r="33" spans="3:10" x14ac:dyDescent="0.2">
      <c r="C33" s="34">
        <f>'TVK Spiele 23-24 Stand 17.09.23'!$B33</f>
        <v>45234.5</v>
      </c>
      <c r="D33" s="15">
        <f>'TVK Spiele 23-24 Stand 17.09.23'!$C33</f>
        <v>45234.5</v>
      </c>
      <c r="E33" t="str">
        <f t="shared" si="0"/>
        <v>https://cdn.appack.de/TVK-Basketball/images/Logo_Basketball_grau.png</v>
      </c>
      <c r="F33" s="15" t="str">
        <f>'TVK Spiele 23-24 Stand 17.09.23'!$F33</f>
        <v>TVK U12mix1</v>
      </c>
      <c r="G33">
        <v>0</v>
      </c>
      <c r="H33" t="str">
        <f t="shared" si="1"/>
        <v>https://cdn.appack.de/TVK-Basketball/images/basketball-147794_1280.png</v>
      </c>
      <c r="I33" t="str">
        <f>'TVK Spiele 23-24 Stand 17.09.23'!$G33</f>
        <v>SG Towers Speyer/Schifferstadt 1</v>
      </c>
      <c r="J33">
        <v>0</v>
      </c>
    </row>
    <row r="34" spans="3:10" x14ac:dyDescent="0.2">
      <c r="C34" s="34">
        <f>'TVK Spiele 23-24 Stand 17.09.23'!$B34</f>
        <v>45234.583333333336</v>
      </c>
      <c r="D34" s="15">
        <f>'TVK Spiele 23-24 Stand 17.09.23'!$C34</f>
        <v>45234.583333333336</v>
      </c>
      <c r="E34" t="str">
        <f t="shared" si="0"/>
        <v>https://cdn.appack.de/TVK-Basketball/images/Logo_Basketball_grau.png</v>
      </c>
      <c r="F34" s="15" t="str">
        <f>'TVK Spiele 23-24 Stand 17.09.23'!$F34</f>
        <v>TVK U16m</v>
      </c>
      <c r="G34">
        <v>0</v>
      </c>
      <c r="H34" t="str">
        <f t="shared" si="1"/>
        <v>https://cdn.appack.de/TVK-Basketball/images/basketball-147794_1280.png</v>
      </c>
      <c r="I34" t="str">
        <f>'TVK Spiele 23-24 Stand 17.09.23'!$G34</f>
        <v>SG TV Dürkheim/BIS Baskets Speyer</v>
      </c>
      <c r="J34">
        <v>0</v>
      </c>
    </row>
    <row r="35" spans="3:10" x14ac:dyDescent="0.2">
      <c r="C35" s="34">
        <f>'TVK Spiele 23-24 Stand 17.09.23'!$B35</f>
        <v>45234.666666666664</v>
      </c>
      <c r="D35" s="15">
        <f>'TVK Spiele 23-24 Stand 17.09.23'!$C35</f>
        <v>45234.666666666664</v>
      </c>
      <c r="E35" t="str">
        <f t="shared" si="0"/>
        <v>https://cdn.appack.de/TVK-Basketball/images/Logo_Basketball_grau.png</v>
      </c>
      <c r="F35" s="15" t="str">
        <f>'TVK Spiele 23-24 Stand 17.09.23'!$F35</f>
        <v>TVK II</v>
      </c>
      <c r="G35">
        <v>0</v>
      </c>
      <c r="H35" t="str">
        <f t="shared" si="1"/>
        <v>https://cdn.appack.de/TVK-Basketball/images/basketball-147794_1280.png</v>
      </c>
      <c r="I35" t="str">
        <f>'TVK Spiele 23-24 Stand 17.09.23'!$G35</f>
        <v>BBC Mehlingen</v>
      </c>
      <c r="J35">
        <v>0</v>
      </c>
    </row>
    <row r="36" spans="3:10" x14ac:dyDescent="0.2">
      <c r="C36" s="34">
        <f>'TVK Spiele 23-24 Stand 17.09.23'!$B36</f>
        <v>45234.75</v>
      </c>
      <c r="D36" s="15">
        <f>'TVK Spiele 23-24 Stand 17.09.23'!$C36</f>
        <v>45234.75</v>
      </c>
      <c r="E36" t="str">
        <f t="shared" si="0"/>
        <v>https://cdn.appack.de/TVK-Basketball/images/Logo_Basketball_grau.png</v>
      </c>
      <c r="F36" s="15" t="str">
        <f>'TVK Spiele 23-24 Stand 17.09.23'!$F36</f>
        <v>TVK Damen</v>
      </c>
      <c r="G36">
        <v>0</v>
      </c>
      <c r="H36" t="str">
        <f t="shared" si="1"/>
        <v>https://cdn.appack.de/TVK-Basketball/images/basketball-147794_1280.png</v>
      </c>
      <c r="I36" t="str">
        <f>'TVK Spiele 23-24 Stand 17.09.23'!$G36</f>
        <v>TV Oppenheim</v>
      </c>
      <c r="J36">
        <v>0</v>
      </c>
    </row>
    <row r="37" spans="3:10" x14ac:dyDescent="0.2">
      <c r="C37" s="34">
        <f>'TVK Spiele 23-24 Stand 17.09.23'!$B37</f>
        <v>45234.833333333336</v>
      </c>
      <c r="D37" s="15">
        <f>'TVK Spiele 23-24 Stand 17.09.23'!$C37</f>
        <v>45234.833333333336</v>
      </c>
      <c r="E37" t="str">
        <f t="shared" si="0"/>
        <v>https://cdn.appack.de/TVK-Basketball/images/Logo_Basketball_grau.png</v>
      </c>
      <c r="F37" s="15" t="str">
        <f>'TVK Spiele 23-24 Stand 17.09.23'!$F37</f>
        <v>TVK I</v>
      </c>
      <c r="G37">
        <v>0</v>
      </c>
      <c r="H37" t="str">
        <f t="shared" si="1"/>
        <v>https://cdn.appack.de/TVK-Basketball/images/basketball-147794_1280.png</v>
      </c>
      <c r="I37" t="str">
        <f>'TVK Spiele 23-24 Stand 17.09.23'!$G37</f>
        <v>TS Germersheim</v>
      </c>
      <c r="J37">
        <v>0</v>
      </c>
    </row>
    <row r="38" spans="3:10" x14ac:dyDescent="0.2">
      <c r="C38" s="34">
        <f>'TVK Spiele 23-24 Stand 17.09.23'!$B38</f>
        <v>45235.5</v>
      </c>
      <c r="D38" s="15">
        <f>'TVK Spiele 23-24 Stand 17.09.23'!$C38</f>
        <v>45235.5</v>
      </c>
      <c r="E38" t="str">
        <f t="shared" si="0"/>
        <v>https://cdn.appack.de/TVK-Basketball/images/Logo_Basketball_grau.png</v>
      </c>
      <c r="F38" s="15" t="str">
        <f>'TVK Spiele 23-24 Stand 17.09.23'!$F38</f>
        <v>TVK U14m</v>
      </c>
      <c r="G38">
        <v>0</v>
      </c>
      <c r="H38" t="str">
        <f t="shared" si="1"/>
        <v>https://cdn.appack.de/TVK-Basketball/images/basketball-147794_1280.png</v>
      </c>
      <c r="I38" t="str">
        <f>'TVK Spiele 23-24 Stand 17.09.23'!$G38</f>
        <v>BBC Mehlingen</v>
      </c>
      <c r="J38">
        <v>0</v>
      </c>
    </row>
    <row r="39" spans="3:10" x14ac:dyDescent="0.2">
      <c r="C39" s="34">
        <f>'TVK Spiele 23-24 Stand 17.09.23'!$B39</f>
        <v>45235.583333333336</v>
      </c>
      <c r="D39" s="15">
        <f>'TVK Spiele 23-24 Stand 17.09.23'!$C39</f>
        <v>45235.583333333336</v>
      </c>
      <c r="E39" t="str">
        <f t="shared" si="0"/>
        <v>https://cdn.appack.de/TVK-Basketball/images/Logo_Basketball_grau.png</v>
      </c>
      <c r="F39" s="15" t="str">
        <f>'TVK Spiele 23-24 Stand 17.09.23'!$F39</f>
        <v>TVK U16w</v>
      </c>
      <c r="G39">
        <v>0</v>
      </c>
      <c r="H39" t="str">
        <f t="shared" si="1"/>
        <v>https://cdn.appack.de/TVK-Basketball/images/basketball-147794_1280.png</v>
      </c>
      <c r="I39" t="str">
        <f>'TVK Spiele 23-24 Stand 17.09.23'!$G39</f>
        <v>BBC Mehlingen</v>
      </c>
      <c r="J39">
        <v>0</v>
      </c>
    </row>
    <row r="40" spans="3:10" x14ac:dyDescent="0.2">
      <c r="C40" s="34">
        <f>'TVK Spiele 23-24 Stand 17.09.23'!$B40</f>
        <v>45235.666666666664</v>
      </c>
      <c r="D40" s="15">
        <f>'TVK Spiele 23-24 Stand 17.09.23'!$C40</f>
        <v>45235.666666666664</v>
      </c>
      <c r="E40" t="str">
        <f t="shared" si="0"/>
        <v>https://cdn.appack.de/TVK-Basketball/images/Logo_Basketball_grau.png</v>
      </c>
      <c r="F40" s="15" t="str">
        <f>'TVK Spiele 23-24 Stand 17.09.23'!$F40</f>
        <v>TVK U18m</v>
      </c>
      <c r="G40">
        <v>0</v>
      </c>
      <c r="H40" t="str">
        <f t="shared" si="1"/>
        <v>https://cdn.appack.de/TVK-Basketball/images/basketball-147794_1280.png</v>
      </c>
      <c r="I40" t="str">
        <f>'TVK Spiele 23-24 Stand 17.09.23'!$G40</f>
        <v>TS Germersheim</v>
      </c>
      <c r="J40">
        <v>0</v>
      </c>
    </row>
    <row r="41" spans="3:10" x14ac:dyDescent="0.2">
      <c r="C41" s="34">
        <f>'TVK Spiele 23-24 Stand 17.09.23'!$B41</f>
        <v>45241.541666666664</v>
      </c>
      <c r="D41" s="15">
        <f>'TVK Spiele 23-24 Stand 17.09.23'!$C41</f>
        <v>45241.541666666664</v>
      </c>
      <c r="E41" t="str">
        <f t="shared" si="0"/>
        <v>https://cdn.appack.de/TVK-Basketball/images/basketball-147794_1280.png</v>
      </c>
      <c r="F41" s="15" t="str">
        <f>'TVK Spiele 23-24 Stand 17.09.23'!$F41</f>
        <v>SG Towers Speyer/Schifferstadt</v>
      </c>
      <c r="G41">
        <v>0</v>
      </c>
      <c r="H41" t="str">
        <f t="shared" si="1"/>
        <v>https://cdn.appack.de/TVK-Basketball/images/Logo_Basketball_grau.png</v>
      </c>
      <c r="I41" t="str">
        <f>'TVK Spiele 23-24 Stand 17.09.23'!$G41</f>
        <v>TVK U16w</v>
      </c>
      <c r="J41">
        <v>0</v>
      </c>
    </row>
    <row r="42" spans="3:10" x14ac:dyDescent="0.2">
      <c r="C42" s="34">
        <f>'TVK Spiele 23-24 Stand 17.09.23'!$B42</f>
        <v>45242.416666666664</v>
      </c>
      <c r="D42" s="15">
        <f>'TVK Spiele 23-24 Stand 17.09.23'!$C42</f>
        <v>45242.416666666664</v>
      </c>
      <c r="E42" t="str">
        <f t="shared" si="0"/>
        <v>https://cdn.appack.de/TVK-Basketball/images/basketball-147794_1280.png</v>
      </c>
      <c r="F42" s="15" t="str">
        <f>'TVK Spiele 23-24 Stand 17.09.23'!$F42</f>
        <v>1. FC Kaiserslautern 2</v>
      </c>
      <c r="G42">
        <v>0</v>
      </c>
      <c r="H42" t="str">
        <f t="shared" si="1"/>
        <v>https://cdn.appack.de/TVK-Basketball/images/Logo_Basketball_grau.png</v>
      </c>
      <c r="I42" t="str">
        <f>'TVK Spiele 23-24 Stand 17.09.23'!$G42</f>
        <v>TVK U16m2</v>
      </c>
      <c r="J42">
        <v>0</v>
      </c>
    </row>
    <row r="43" spans="3:10" x14ac:dyDescent="0.2">
      <c r="C43" s="34">
        <f>'TVK Spiele 23-24 Stand 17.09.23'!$B43</f>
        <v>45242.416666666664</v>
      </c>
      <c r="D43" s="15">
        <f>'TVK Spiele 23-24 Stand 17.09.23'!$C43</f>
        <v>45242.416666666664</v>
      </c>
      <c r="E43" t="str">
        <f t="shared" si="0"/>
        <v>https://cdn.appack.de/TVK-Basketball/images/basketball-147794_1280.png</v>
      </c>
      <c r="F43" s="15" t="str">
        <f>'TVK Spiele 23-24 Stand 17.09.23'!$F43</f>
        <v>1. FC Kaiserslautern 2</v>
      </c>
      <c r="G43">
        <v>0</v>
      </c>
      <c r="H43" t="str">
        <f t="shared" si="1"/>
        <v>https://cdn.appack.de/TVK-Basketball/images/Logo_Basketball_grau.png</v>
      </c>
      <c r="I43" t="str">
        <f>'TVK Spiele 23-24 Stand 17.09.23'!$G43</f>
        <v>TVK U12mix2</v>
      </c>
      <c r="J43">
        <v>0</v>
      </c>
    </row>
    <row r="44" spans="3:10" x14ac:dyDescent="0.2">
      <c r="C44" s="34">
        <f>'TVK Spiele 23-24 Stand 17.09.23'!$B44</f>
        <v>45242.5</v>
      </c>
      <c r="D44" s="15">
        <f>'TVK Spiele 23-24 Stand 17.09.23'!$C44</f>
        <v>45242.5</v>
      </c>
      <c r="E44" t="str">
        <f t="shared" si="0"/>
        <v>https://cdn.appack.de/TVK-Basketball/images/basketball-147794_1280.png</v>
      </c>
      <c r="F44" s="15" t="str">
        <f>'TVK Spiele 23-24 Stand 17.09.23'!$F44</f>
        <v>1. FC Kaiserslautern 2</v>
      </c>
      <c r="G44">
        <v>0</v>
      </c>
      <c r="H44" t="str">
        <f t="shared" si="1"/>
        <v>https://cdn.appack.de/TVK-Basketball/images/Logo_Basketball_grau.png</v>
      </c>
      <c r="I44" t="str">
        <f>'TVK Spiele 23-24 Stand 17.09.23'!$G44</f>
        <v>TVK Damen</v>
      </c>
      <c r="J44">
        <v>0</v>
      </c>
    </row>
    <row r="45" spans="3:10" x14ac:dyDescent="0.2">
      <c r="C45" s="34">
        <f>'TVK Spiele 23-24 Stand 17.09.23'!$B45</f>
        <v>45242.5</v>
      </c>
      <c r="D45" s="15">
        <f>'TVK Spiele 23-24 Stand 17.09.23'!$C45</f>
        <v>45242.5</v>
      </c>
      <c r="E45" t="str">
        <f t="shared" si="0"/>
        <v>https://cdn.appack.de/TVK-Basketball/images/basketball-147794_1280.png</v>
      </c>
      <c r="F45" s="15" t="str">
        <f>'TVK Spiele 23-24 Stand 17.09.23'!$F45</f>
        <v>1. FC Kaiserslautern 1</v>
      </c>
      <c r="G45">
        <v>0</v>
      </c>
      <c r="H45" t="str">
        <f t="shared" si="1"/>
        <v>https://cdn.appack.de/TVK-Basketball/images/Logo_Basketball_grau.png</v>
      </c>
      <c r="I45" t="str">
        <f>'TVK Spiele 23-24 Stand 17.09.23'!$G45</f>
        <v>TVK U12mix1</v>
      </c>
      <c r="J45">
        <v>0</v>
      </c>
    </row>
    <row r="46" spans="3:10" x14ac:dyDescent="0.2">
      <c r="C46" s="34">
        <f>'TVK Spiele 23-24 Stand 17.09.23'!$B46</f>
        <v>45242.583333333336</v>
      </c>
      <c r="D46" s="15">
        <f>'TVK Spiele 23-24 Stand 17.09.23'!$C46</f>
        <v>45242.583333333336</v>
      </c>
      <c r="E46" t="str">
        <f t="shared" si="0"/>
        <v>https://cdn.appack.de/TVK-Basketball/images/basketball-147794_1280.png</v>
      </c>
      <c r="F46" s="15" t="str">
        <f>'TVK Spiele 23-24 Stand 17.09.23'!$F46</f>
        <v>1. FC Kaiserslautern 2</v>
      </c>
      <c r="G46">
        <v>0</v>
      </c>
      <c r="H46" t="str">
        <f t="shared" si="1"/>
        <v>https://cdn.appack.de/TVK-Basketball/images/Logo_Basketball_grau.png</v>
      </c>
      <c r="I46" t="str">
        <f>'TVK Spiele 23-24 Stand 17.09.23'!$G46</f>
        <v>TVK I</v>
      </c>
      <c r="J46">
        <v>0</v>
      </c>
    </row>
    <row r="47" spans="3:10" x14ac:dyDescent="0.2">
      <c r="C47" s="34">
        <f>'TVK Spiele 23-24 Stand 17.09.23'!$B47</f>
        <v>45242.583333333336</v>
      </c>
      <c r="D47" s="15">
        <f>'TVK Spiele 23-24 Stand 17.09.23'!$C47</f>
        <v>45242.583333333336</v>
      </c>
      <c r="E47" t="str">
        <f t="shared" si="0"/>
        <v>https://cdn.appack.de/TVK-Basketball/images/basketball-147794_1280.png</v>
      </c>
      <c r="F47" s="15" t="str">
        <f>'TVK Spiele 23-24 Stand 17.09.23'!$F47</f>
        <v>1. FC Kaiserslautern</v>
      </c>
      <c r="G47">
        <v>0</v>
      </c>
      <c r="H47" t="str">
        <f t="shared" si="1"/>
        <v>https://cdn.appack.de/TVK-Basketball/images/Logo_Basketball_grau.png</v>
      </c>
      <c r="I47" t="str">
        <f>'TVK Spiele 23-24 Stand 17.09.23'!$G47</f>
        <v>TVK U14w</v>
      </c>
      <c r="J47">
        <v>0</v>
      </c>
    </row>
    <row r="48" spans="3:10" x14ac:dyDescent="0.2">
      <c r="C48" s="34">
        <f>'TVK Spiele 23-24 Stand 17.09.23'!$B48</f>
        <v>45242.583333333336</v>
      </c>
      <c r="D48" s="15">
        <f>'TVK Spiele 23-24 Stand 17.09.23'!$C48</f>
        <v>45242.583333333336</v>
      </c>
      <c r="E48" t="str">
        <f t="shared" si="0"/>
        <v>https://cdn.appack.de/TVK-Basketball/images/basketball-147794_1280.png</v>
      </c>
      <c r="F48" s="15" t="str">
        <f>'TVK Spiele 23-24 Stand 17.09.23'!$F48</f>
        <v>SG Saarland</v>
      </c>
      <c r="G48">
        <v>0</v>
      </c>
      <c r="H48" t="str">
        <f t="shared" si="1"/>
        <v>https://cdn.appack.de/TVK-Basketball/images/Logo_Basketball_grau.png</v>
      </c>
      <c r="I48" t="str">
        <f>'TVK Spiele 23-24 Stand 17.09.23'!$G48</f>
        <v>TVK U16m</v>
      </c>
      <c r="J48">
        <v>0</v>
      </c>
    </row>
    <row r="49" spans="3:10" x14ac:dyDescent="0.2">
      <c r="C49" s="34">
        <f>'TVK Spiele 23-24 Stand 17.09.23'!$B49</f>
        <v>45242.666666666664</v>
      </c>
      <c r="D49" s="15">
        <f>'TVK Spiele 23-24 Stand 17.09.23'!$C49</f>
        <v>45242.666666666664</v>
      </c>
      <c r="E49" t="str">
        <f t="shared" si="0"/>
        <v>https://cdn.appack.de/TVK-Basketball/images/basketball-147794_1280.png</v>
      </c>
      <c r="F49" s="15" t="str">
        <f>'TVK Spiele 23-24 Stand 17.09.23'!$F49</f>
        <v>1. FC Kaiserslautern</v>
      </c>
      <c r="G49">
        <v>0</v>
      </c>
      <c r="H49" t="str">
        <f t="shared" si="1"/>
        <v>https://cdn.appack.de/TVK-Basketball/images/Logo_Basketball_grau.png</v>
      </c>
      <c r="I49" t="str">
        <f>'TVK Spiele 23-24 Stand 17.09.23'!$G49</f>
        <v>TVK U18m</v>
      </c>
      <c r="J49">
        <v>0</v>
      </c>
    </row>
    <row r="50" spans="3:10" x14ac:dyDescent="0.2">
      <c r="C50" s="34">
        <f>'TVK Spiele 23-24 Stand 17.09.23'!$B50</f>
        <v>45242.666666666664</v>
      </c>
      <c r="D50" s="15">
        <f>'TVK Spiele 23-24 Stand 17.09.23'!$C50</f>
        <v>45242.666666666664</v>
      </c>
      <c r="E50" t="str">
        <f t="shared" si="0"/>
        <v>https://cdn.appack.de/TVK-Basketball/images/basketball-147794_1280.png</v>
      </c>
      <c r="F50" s="15" t="str">
        <f>'TVK Spiele 23-24 Stand 17.09.23'!$F50</f>
        <v>1. FC Kaiserslautern 2</v>
      </c>
      <c r="G50">
        <v>0</v>
      </c>
      <c r="H50" t="str">
        <f t="shared" si="1"/>
        <v>https://cdn.appack.de/TVK-Basketball/images/Logo_Basketball_grau.png</v>
      </c>
      <c r="I50" t="str">
        <f>'TVK Spiele 23-24 Stand 17.09.23'!$G50</f>
        <v>TVK U14m</v>
      </c>
      <c r="J50">
        <v>0</v>
      </c>
    </row>
    <row r="51" spans="3:10" x14ac:dyDescent="0.2">
      <c r="C51" s="34">
        <f>'TVK Spiele 23-24 Stand 17.09.23'!$B51</f>
        <v>45248.5</v>
      </c>
      <c r="D51" s="15">
        <f>'TVK Spiele 23-24 Stand 17.09.23'!$C51</f>
        <v>45248.5</v>
      </c>
      <c r="E51" t="str">
        <f t="shared" si="0"/>
        <v>https://cdn.appack.de/TVK-Basketball/images/Logo_Basketball_grau.png</v>
      </c>
      <c r="F51" s="15" t="str">
        <f>'TVK Spiele 23-24 Stand 17.09.23'!$F51</f>
        <v>TVK U16m2</v>
      </c>
      <c r="G51">
        <v>0</v>
      </c>
      <c r="H51" t="str">
        <f t="shared" si="1"/>
        <v>https://cdn.appack.de/TVK-Basketball/images/basketball-147794_1280.png</v>
      </c>
      <c r="I51" t="str">
        <f>'TVK Spiele 23-24 Stand 17.09.23'!$G51</f>
        <v>TSG Grünstadt</v>
      </c>
      <c r="J51">
        <v>0</v>
      </c>
    </row>
    <row r="52" spans="3:10" x14ac:dyDescent="0.2">
      <c r="C52" s="34">
        <f>'TVK Spiele 23-24 Stand 17.09.23'!$B52</f>
        <v>45248.583333333336</v>
      </c>
      <c r="D52" s="15">
        <f>'TVK Spiele 23-24 Stand 17.09.23'!$C52</f>
        <v>45248.583333333336</v>
      </c>
      <c r="E52" t="str">
        <f t="shared" si="0"/>
        <v>https://cdn.appack.de/TVK-Basketball/images/Logo_Basketball_grau.png</v>
      </c>
      <c r="F52" s="15" t="str">
        <f>'TVK Spiele 23-24 Stand 17.09.23'!$F52</f>
        <v>TVK U16m</v>
      </c>
      <c r="G52">
        <v>0</v>
      </c>
      <c r="H52" t="str">
        <f t="shared" si="1"/>
        <v>https://cdn.appack.de/TVK-Basketball/images/basketball-147794_1280.png</v>
      </c>
      <c r="I52" t="str">
        <f>'TVK Spiele 23-24 Stand 17.09.23'!$G52</f>
        <v>ASC Theresianum Mainz I</v>
      </c>
      <c r="J52">
        <v>0</v>
      </c>
    </row>
    <row r="53" spans="3:10" x14ac:dyDescent="0.2">
      <c r="C53" s="34">
        <f>'TVK Spiele 23-24 Stand 17.09.23'!$B53</f>
        <v>45248.666666666664</v>
      </c>
      <c r="D53" s="15">
        <f>'TVK Spiele 23-24 Stand 17.09.23'!$C53</f>
        <v>45248.666666666664</v>
      </c>
      <c r="E53" t="str">
        <f t="shared" si="0"/>
        <v>https://cdn.appack.de/TVK-Basketball/images/Logo_Basketball_grau.png</v>
      </c>
      <c r="F53" s="15" t="str">
        <f>'TVK Spiele 23-24 Stand 17.09.23'!$F53</f>
        <v>TVK U18m</v>
      </c>
      <c r="G53">
        <v>0</v>
      </c>
      <c r="H53" t="str">
        <f t="shared" si="1"/>
        <v>https://cdn.appack.de/TVK-Basketball/images/basketball-147794_1280.png</v>
      </c>
      <c r="I53" t="str">
        <f>'TVK Spiele 23-24 Stand 17.09.23'!$G53</f>
        <v>VT Zweibrücken</v>
      </c>
      <c r="J53">
        <v>0</v>
      </c>
    </row>
    <row r="54" spans="3:10" x14ac:dyDescent="0.2">
      <c r="C54" s="34">
        <f>'TVK Spiele 23-24 Stand 17.09.23'!$B54</f>
        <v>45248.75</v>
      </c>
      <c r="D54" s="15">
        <f>'TVK Spiele 23-24 Stand 17.09.23'!$C54</f>
        <v>45248.75</v>
      </c>
      <c r="E54" t="str">
        <f t="shared" si="0"/>
        <v>https://cdn.appack.de/TVK-Basketball/images/Logo_Basketball_grau.png</v>
      </c>
      <c r="F54" s="15" t="str">
        <f>'TVK Spiele 23-24 Stand 17.09.23'!$F54</f>
        <v>TVK II</v>
      </c>
      <c r="G54">
        <v>0</v>
      </c>
      <c r="H54" t="str">
        <f t="shared" si="1"/>
        <v>https://cdn.appack.de/TVK-Basketball/images/basketball-147794_1280.png</v>
      </c>
      <c r="I54" t="str">
        <f>'TVK Spiele 23-24 Stand 17.09.23'!$G54</f>
        <v>VT Zweibrücken 2</v>
      </c>
      <c r="J54">
        <v>0</v>
      </c>
    </row>
    <row r="55" spans="3:10" x14ac:dyDescent="0.2">
      <c r="C55" s="34">
        <f>'TVK Spiele 23-24 Stand 17.09.23'!$B55</f>
        <v>45248.833333333336</v>
      </c>
      <c r="D55" s="15">
        <f>'TVK Spiele 23-24 Stand 17.09.23'!$C55</f>
        <v>45248.833333333336</v>
      </c>
      <c r="E55" t="str">
        <f t="shared" si="0"/>
        <v>https://cdn.appack.de/TVK-Basketball/images/Logo_Basketball_grau.png</v>
      </c>
      <c r="F55" s="15" t="str">
        <f>'TVK Spiele 23-24 Stand 17.09.23'!$F55</f>
        <v>TVK I</v>
      </c>
      <c r="G55">
        <v>0</v>
      </c>
      <c r="H55" t="str">
        <f t="shared" si="1"/>
        <v>https://cdn.appack.de/TVK-Basketball/images/basketball-147794_1280.png</v>
      </c>
      <c r="I55" t="str">
        <f>'TVK Spiele 23-24 Stand 17.09.23'!$G55</f>
        <v>DJK Nieder-Olm 2</v>
      </c>
      <c r="J55">
        <v>0</v>
      </c>
    </row>
    <row r="56" spans="3:10" x14ac:dyDescent="0.2">
      <c r="C56" s="34">
        <f>'TVK Spiele 23-24 Stand 17.09.23'!$B56</f>
        <v>45249.5</v>
      </c>
      <c r="D56" s="15">
        <f>'TVK Spiele 23-24 Stand 17.09.23'!$C56</f>
        <v>45249.5</v>
      </c>
      <c r="E56" t="str">
        <f t="shared" si="0"/>
        <v>https://cdn.appack.de/TVK-Basketball/images/Logo_Basketball_grau.png</v>
      </c>
      <c r="F56" s="15" t="str">
        <f>'TVK Spiele 23-24 Stand 17.09.23'!$F56</f>
        <v>TVK U12mix2</v>
      </c>
      <c r="G56">
        <v>0</v>
      </c>
      <c r="H56" t="str">
        <f t="shared" si="1"/>
        <v>https://cdn.appack.de/TVK-Basketball/images/basketball-147794_1280.png</v>
      </c>
      <c r="I56" t="str">
        <f>'TVK Spiele 23-24 Stand 17.09.23'!$G56</f>
        <v>SG TV Dürkheim-BB-Int. Speyer 2</v>
      </c>
      <c r="J56">
        <v>0</v>
      </c>
    </row>
    <row r="57" spans="3:10" x14ac:dyDescent="0.2">
      <c r="C57" s="34">
        <f>'TVK Spiele 23-24 Stand 17.09.23'!$B57</f>
        <v>45249.583333333336</v>
      </c>
      <c r="D57" s="15">
        <f>'TVK Spiele 23-24 Stand 17.09.23'!$C57</f>
        <v>45249.583333333336</v>
      </c>
      <c r="E57" t="str">
        <f t="shared" si="0"/>
        <v>https://cdn.appack.de/TVK-Basketball/images/Logo_Basketball_grau.png</v>
      </c>
      <c r="F57" s="15" t="str">
        <f>'TVK Spiele 23-24 Stand 17.09.23'!$F57</f>
        <v>TVK U14m</v>
      </c>
      <c r="G57">
        <v>0</v>
      </c>
      <c r="H57" t="str">
        <f t="shared" si="1"/>
        <v>https://cdn.appack.de/TVK-Basketball/images/basketball-147794_1280.png</v>
      </c>
      <c r="I57" t="str">
        <f>'TVK Spiele 23-24 Stand 17.09.23'!$G57</f>
        <v>SG TV Dürkheim-BB-Int. Speyer 2</v>
      </c>
      <c r="J57">
        <v>0</v>
      </c>
    </row>
    <row r="58" spans="3:10" x14ac:dyDescent="0.2">
      <c r="C58" s="34">
        <f>'TVK Spiele 23-24 Stand 17.09.23'!$B58</f>
        <v>45249.666666666664</v>
      </c>
      <c r="D58" s="15">
        <f>'TVK Spiele 23-24 Stand 17.09.23'!$C58</f>
        <v>45249.666666666664</v>
      </c>
      <c r="E58" t="str">
        <f t="shared" si="0"/>
        <v>https://cdn.appack.de/TVK-Basketball/images/Logo_Basketball_grau.png</v>
      </c>
      <c r="F58" s="15" t="str">
        <f>'TVK Spiele 23-24 Stand 17.09.23'!$F58</f>
        <v>TVK U14w</v>
      </c>
      <c r="G58">
        <v>0</v>
      </c>
      <c r="H58" t="str">
        <f t="shared" si="1"/>
        <v>https://cdn.appack.de/TVK-Basketball/images/basketball-147794_1280.png</v>
      </c>
      <c r="I58" t="str">
        <f>'TVK Spiele 23-24 Stand 17.09.23'!$G58</f>
        <v>TV Dürkheim</v>
      </c>
      <c r="J58">
        <v>0</v>
      </c>
    </row>
    <row r="59" spans="3:10" x14ac:dyDescent="0.2">
      <c r="C59" s="34">
        <f>'TVK Spiele 23-24 Stand 17.09.23'!$B59</f>
        <v>45249.75</v>
      </c>
      <c r="D59" s="15">
        <f>'TVK Spiele 23-24 Stand 17.09.23'!$C59</f>
        <v>45249.75</v>
      </c>
      <c r="E59" t="str">
        <f t="shared" si="0"/>
        <v>https://cdn.appack.de/TVK-Basketball/images/Logo_Basketball_grau.png</v>
      </c>
      <c r="F59" s="15" t="str">
        <f>'TVK Spiele 23-24 Stand 17.09.23'!$F59</f>
        <v>TVK U16w</v>
      </c>
      <c r="G59">
        <v>0</v>
      </c>
      <c r="H59" t="str">
        <f t="shared" si="1"/>
        <v>https://cdn.appack.de/TVK-Basketball/images/basketball-147794_1280.png</v>
      </c>
      <c r="I59" t="str">
        <f>'TVK Spiele 23-24 Stand 17.09.23'!$G59</f>
        <v>VT Zweibrücken</v>
      </c>
      <c r="J59">
        <v>0</v>
      </c>
    </row>
    <row r="60" spans="3:10" x14ac:dyDescent="0.2">
      <c r="C60" s="34">
        <f>'TVK Spiele 23-24 Stand 17.09.23'!$B60</f>
        <v>45255.416666666664</v>
      </c>
      <c r="D60" s="15">
        <f>'TVK Spiele 23-24 Stand 17.09.23'!$C60</f>
        <v>45255.416666666664</v>
      </c>
      <c r="E60" t="str">
        <f t="shared" si="0"/>
        <v>https://cdn.appack.de/TVK-Basketball/images/basketball-147794_1280.png</v>
      </c>
      <c r="F60" s="15" t="str">
        <f>'TVK Spiele 23-24 Stand 17.09.23'!$F60</f>
        <v>Eintracht Lambsheim e.V.</v>
      </c>
      <c r="G60">
        <v>0</v>
      </c>
      <c r="H60" t="str">
        <f t="shared" si="1"/>
        <v>https://cdn.appack.de/TVK-Basketball/images/Logo_Basketball_grau.png</v>
      </c>
      <c r="I60" t="str">
        <f>'TVK Spiele 23-24 Stand 17.09.23'!$G60</f>
        <v>TVK U12mix2</v>
      </c>
      <c r="J60">
        <v>0</v>
      </c>
    </row>
    <row r="61" spans="3:10" x14ac:dyDescent="0.2">
      <c r="C61" s="34">
        <f>'TVK Spiele 23-24 Stand 17.09.23'!$B61</f>
        <v>45255.458333333336</v>
      </c>
      <c r="D61" s="15">
        <f>'TVK Spiele 23-24 Stand 17.09.23'!$C61</f>
        <v>45255.458333333336</v>
      </c>
      <c r="E61" t="str">
        <f t="shared" si="0"/>
        <v>https://cdn.appack.de/TVK-Basketball/images/basketball-147794_1280.png</v>
      </c>
      <c r="F61" s="15" t="str">
        <f>'TVK Spiele 23-24 Stand 17.09.23'!$F61</f>
        <v>ASC Theresianum 1</v>
      </c>
      <c r="G61">
        <v>0</v>
      </c>
      <c r="H61" t="str">
        <f t="shared" si="1"/>
        <v>https://cdn.appack.de/TVK-Basketball/images/Logo_Basketball_grau.png</v>
      </c>
      <c r="I61" t="str">
        <f>'TVK Spiele 23-24 Stand 17.09.23'!$G61</f>
        <v>TVK U12mix1</v>
      </c>
      <c r="J61">
        <v>0</v>
      </c>
    </row>
    <row r="62" spans="3:10" x14ac:dyDescent="0.2">
      <c r="C62" s="34">
        <f>'TVK Spiele 23-24 Stand 17.09.23'!$B62</f>
        <v>45255.479166666664</v>
      </c>
      <c r="D62" s="15">
        <f>'TVK Spiele 23-24 Stand 17.09.23'!$C62</f>
        <v>45255.479166666664</v>
      </c>
      <c r="E62" t="str">
        <f t="shared" si="0"/>
        <v>https://cdn.appack.de/TVK-Basketball/images/basketball-147794_1280.png</v>
      </c>
      <c r="F62" s="15" t="str">
        <f>'TVK Spiele 23-24 Stand 17.09.23'!$F62</f>
        <v>BBC Rockenhausen</v>
      </c>
      <c r="G62">
        <v>0</v>
      </c>
      <c r="H62" t="str">
        <f t="shared" si="1"/>
        <v>https://cdn.appack.de/TVK-Basketball/images/Logo_Basketball_grau.png</v>
      </c>
      <c r="I62" t="str">
        <f>'TVK Spiele 23-24 Stand 17.09.23'!$G62</f>
        <v>TVK U14m</v>
      </c>
      <c r="J62">
        <v>0</v>
      </c>
    </row>
    <row r="63" spans="3:10" x14ac:dyDescent="0.2">
      <c r="C63" s="34">
        <f>'TVK Spiele 23-24 Stand 17.09.23'!$B63</f>
        <v>45255.583333333336</v>
      </c>
      <c r="D63" s="15">
        <f>'TVK Spiele 23-24 Stand 17.09.23'!$C63</f>
        <v>45255.583333333336</v>
      </c>
      <c r="E63" t="str">
        <f t="shared" si="0"/>
        <v>https://cdn.appack.de/TVK-Basketball/images/basketball-147794_1280.png</v>
      </c>
      <c r="F63" s="15" t="str">
        <f>'TVK Spiele 23-24 Stand 17.09.23'!$F63</f>
        <v>Eintracht Lambsheim e.V.</v>
      </c>
      <c r="G63">
        <v>0</v>
      </c>
      <c r="H63" t="str">
        <f t="shared" si="1"/>
        <v>https://cdn.appack.de/TVK-Basketball/images/Logo_Basketball_grau.png</v>
      </c>
      <c r="I63" t="str">
        <f>'TVK Spiele 23-24 Stand 17.09.23'!$G63</f>
        <v>TVK U16w</v>
      </c>
      <c r="J63">
        <v>0</v>
      </c>
    </row>
    <row r="64" spans="3:10" x14ac:dyDescent="0.2">
      <c r="C64" s="34">
        <f>'TVK Spiele 23-24 Stand 17.09.23'!$B64</f>
        <v>45255.75</v>
      </c>
      <c r="D64" s="15">
        <f>'TVK Spiele 23-24 Stand 17.09.23'!$C64</f>
        <v>45255.75</v>
      </c>
      <c r="E64" t="str">
        <f t="shared" si="0"/>
        <v>https://cdn.appack.de/TVK-Basketball/images/basketball-147794_1280.png</v>
      </c>
      <c r="F64" s="15" t="str">
        <f>'TVK Spiele 23-24 Stand 17.09.23'!$F64</f>
        <v>Eintracht Lambsheim e.V.</v>
      </c>
      <c r="G64">
        <v>0</v>
      </c>
      <c r="H64" t="str">
        <f t="shared" si="1"/>
        <v>https://cdn.appack.de/TVK-Basketball/images/Logo_Basketball_grau.png</v>
      </c>
      <c r="I64" t="str">
        <f>'TVK Spiele 23-24 Stand 17.09.23'!$G64</f>
        <v>TVK U16m2</v>
      </c>
      <c r="J64">
        <v>0</v>
      </c>
    </row>
    <row r="65" spans="3:10" x14ac:dyDescent="0.2">
      <c r="C65" s="34">
        <f>'TVK Spiele 23-24 Stand 17.09.23'!$B65</f>
        <v>45255.75</v>
      </c>
      <c r="D65" s="15">
        <f>'TVK Spiele 23-24 Stand 17.09.23'!$C65</f>
        <v>45255.75</v>
      </c>
      <c r="E65" t="str">
        <f t="shared" si="0"/>
        <v>https://cdn.appack.de/TVK-Basketball/images/basketball-147794_1280.png</v>
      </c>
      <c r="F65" s="15" t="str">
        <f>'TVK Spiele 23-24 Stand 17.09.23'!$F65</f>
        <v>VfL Bad Kreuznach I</v>
      </c>
      <c r="G65">
        <v>0</v>
      </c>
      <c r="H65" t="str">
        <f t="shared" si="1"/>
        <v>https://cdn.appack.de/TVK-Basketball/images/Logo_Basketball_grau.png</v>
      </c>
      <c r="I65" t="str">
        <f>'TVK Spiele 23-24 Stand 17.09.23'!$G65</f>
        <v>TVK U16m</v>
      </c>
      <c r="J65">
        <v>0</v>
      </c>
    </row>
    <row r="66" spans="3:10" x14ac:dyDescent="0.2">
      <c r="C66" s="34">
        <f>'TVK Spiele 23-24 Stand 17.09.23'!$B66</f>
        <v>45255.833333333336</v>
      </c>
      <c r="D66" s="15">
        <f>'TVK Spiele 23-24 Stand 17.09.23'!$C66</f>
        <v>45255.833333333336</v>
      </c>
      <c r="E66" t="str">
        <f t="shared" si="0"/>
        <v>https://cdn.appack.de/TVK-Basketball/images/basketball-147794_1280.png</v>
      </c>
      <c r="F66" s="15" t="str">
        <f>'TVK Spiele 23-24 Stand 17.09.23'!$F66</f>
        <v>Eintracht Lambsheim 2</v>
      </c>
      <c r="G66">
        <v>0</v>
      </c>
      <c r="H66" t="str">
        <f t="shared" si="1"/>
        <v>https://cdn.appack.de/TVK-Basketball/images/Logo_Basketball_grau.png</v>
      </c>
      <c r="I66" t="str">
        <f>'TVK Spiele 23-24 Stand 17.09.23'!$G66</f>
        <v>TVK II</v>
      </c>
      <c r="J66">
        <v>0</v>
      </c>
    </row>
    <row r="67" spans="3:10" x14ac:dyDescent="0.2">
      <c r="C67" s="34">
        <f>'TVK Spiele 23-24 Stand 17.09.23'!$B67</f>
        <v>45256.75</v>
      </c>
      <c r="D67" s="15">
        <f>'TVK Spiele 23-24 Stand 17.09.23'!$C67</f>
        <v>45256.75</v>
      </c>
      <c r="E67" t="str">
        <f t="shared" ref="E67:E117" si="2">IF(LEFT(F67,3)="TVK","https://cdn.appack.de/TVK-Basketball/images/Logo_Basketball_grau.png","https://cdn.appack.de/TVK-Basketball/images/basketball-147794_1280.png")</f>
        <v>https://cdn.appack.de/TVK-Basketball/images/basketball-147794_1280.png</v>
      </c>
      <c r="F67" s="15" t="str">
        <f>'TVK Spiele 23-24 Stand 17.09.23'!$F67</f>
        <v>BBC Fastbreakers Rockenhausen</v>
      </c>
      <c r="G67">
        <v>0</v>
      </c>
      <c r="H67" t="str">
        <f t="shared" ref="H67:H117" si="3">IF(LEFT(I67,3)="TVK","https://cdn.appack.de/TVK-Basketball/images/Logo_Basketball_grau.png","https://cdn.appack.de/TVK-Basketball/images/basketball-147794_1280.png")</f>
        <v>https://cdn.appack.de/TVK-Basketball/images/Logo_Basketball_grau.png</v>
      </c>
      <c r="I67" t="str">
        <f>'TVK Spiele 23-24 Stand 17.09.23'!$G67</f>
        <v>TVK I</v>
      </c>
      <c r="J67">
        <v>0</v>
      </c>
    </row>
    <row r="68" spans="3:10" x14ac:dyDescent="0.2">
      <c r="C68" s="34">
        <f>'TVK Spiele 23-24 Stand 17.09.23'!$B68</f>
        <v>45262.5</v>
      </c>
      <c r="D68" s="15">
        <f>'TVK Spiele 23-24 Stand 17.09.23'!$C68</f>
        <v>45262.5</v>
      </c>
      <c r="E68" t="str">
        <f t="shared" si="2"/>
        <v>https://cdn.appack.de/TVK-Basketball/images/Logo_Basketball_grau.png</v>
      </c>
      <c r="F68" s="15" t="str">
        <f>'TVK Spiele 23-24 Stand 17.09.23'!$F68</f>
        <v>TVK U16m2</v>
      </c>
      <c r="G68">
        <v>0</v>
      </c>
      <c r="H68" t="str">
        <f t="shared" si="3"/>
        <v>https://cdn.appack.de/TVK-Basketball/images/basketball-147794_1280.png</v>
      </c>
      <c r="I68" t="str">
        <f>'TVK Spiele 23-24 Stand 17.09.23'!$G68</f>
        <v>Eintracht Lambsheim e.V. 2</v>
      </c>
      <c r="J68">
        <v>0</v>
      </c>
    </row>
    <row r="69" spans="3:10" x14ac:dyDescent="0.2">
      <c r="C69" s="34">
        <f>'TVK Spiele 23-24 Stand 17.09.23'!$B69</f>
        <v>45262.583333333336</v>
      </c>
      <c r="D69" s="15">
        <f>'TVK Spiele 23-24 Stand 17.09.23'!$C69</f>
        <v>45262.583333333336</v>
      </c>
      <c r="E69" t="str">
        <f t="shared" si="2"/>
        <v>https://cdn.appack.de/TVK-Basketball/images/Logo_Basketball_grau.png</v>
      </c>
      <c r="F69" s="15" t="str">
        <f>'TVK Spiele 23-24 Stand 17.09.23'!$F69</f>
        <v>TVK U16m</v>
      </c>
      <c r="G69">
        <v>0</v>
      </c>
      <c r="H69" t="str">
        <f t="shared" si="3"/>
        <v>https://cdn.appack.de/TVK-Basketball/images/basketball-147794_1280.png</v>
      </c>
      <c r="I69" t="str">
        <f>'TVK Spiele 23-24 Stand 17.09.23'!$G69</f>
        <v>TV St. Ingbert</v>
      </c>
      <c r="J69">
        <v>0</v>
      </c>
    </row>
    <row r="70" spans="3:10" x14ac:dyDescent="0.2">
      <c r="C70" s="34">
        <f>'TVK Spiele 23-24 Stand 17.09.23'!$B70</f>
        <v>45262.666666666664</v>
      </c>
      <c r="D70" s="15">
        <f>'TVK Spiele 23-24 Stand 17.09.23'!$C70</f>
        <v>45262.666666666664</v>
      </c>
      <c r="E70" t="str">
        <f t="shared" si="2"/>
        <v>https://cdn.appack.de/TVK-Basketball/images/Logo_Basketball_grau.png</v>
      </c>
      <c r="F70" s="15" t="str">
        <f>'TVK Spiele 23-24 Stand 17.09.23'!$F70</f>
        <v>TVK II</v>
      </c>
      <c r="G70">
        <v>0</v>
      </c>
      <c r="H70" t="str">
        <f t="shared" si="3"/>
        <v>https://cdn.appack.de/TVK-Basketball/images/basketball-147794_1280.png</v>
      </c>
      <c r="I70" t="str">
        <f>'TVK Spiele 23-24 Stand 17.09.23'!$G70</f>
        <v>TV Clausen</v>
      </c>
      <c r="J70">
        <v>0</v>
      </c>
    </row>
    <row r="71" spans="3:10" x14ac:dyDescent="0.2">
      <c r="C71" s="34">
        <f>'TVK Spiele 23-24 Stand 17.09.23'!$B71</f>
        <v>45262.75</v>
      </c>
      <c r="D71" s="15">
        <f>'TVK Spiele 23-24 Stand 17.09.23'!$C71</f>
        <v>45262.75</v>
      </c>
      <c r="E71" t="str">
        <f t="shared" si="2"/>
        <v>https://cdn.appack.de/TVK-Basketball/images/Logo_Basketball_grau.png</v>
      </c>
      <c r="F71" s="15" t="str">
        <f>'TVK Spiele 23-24 Stand 17.09.23'!$F71</f>
        <v>TVK Damen</v>
      </c>
      <c r="G71">
        <v>0</v>
      </c>
      <c r="H71" t="str">
        <f t="shared" si="3"/>
        <v>https://cdn.appack.de/TVK-Basketball/images/basketball-147794_1280.png</v>
      </c>
      <c r="I71" t="str">
        <f>'TVK Spiele 23-24 Stand 17.09.23'!$G71</f>
        <v>TV Clausen</v>
      </c>
      <c r="J71">
        <v>0</v>
      </c>
    </row>
    <row r="72" spans="3:10" x14ac:dyDescent="0.2">
      <c r="C72" s="34">
        <f>'TVK Spiele 23-24 Stand 17.09.23'!$B72</f>
        <v>45262.833333333336</v>
      </c>
      <c r="D72" s="15">
        <f>'TVK Spiele 23-24 Stand 17.09.23'!$C72</f>
        <v>45262.833333333336</v>
      </c>
      <c r="E72" t="str">
        <f t="shared" si="2"/>
        <v>https://cdn.appack.de/TVK-Basketball/images/Logo_Basketball_grau.png</v>
      </c>
      <c r="F72" s="15" t="str">
        <f>'TVK Spiele 23-24 Stand 17.09.23'!$F72</f>
        <v>TVK I</v>
      </c>
      <c r="G72">
        <v>0</v>
      </c>
      <c r="H72" t="str">
        <f t="shared" si="3"/>
        <v>https://cdn.appack.de/TVK-Basketball/images/basketball-147794_1280.png</v>
      </c>
      <c r="I72" t="str">
        <f>'TVK Spiele 23-24 Stand 17.09.23'!$G72</f>
        <v>VfL Bad Kreuznach</v>
      </c>
      <c r="J72">
        <v>0</v>
      </c>
    </row>
    <row r="73" spans="3:10" x14ac:dyDescent="0.2">
      <c r="C73" s="34">
        <f>'TVK Spiele 23-24 Stand 17.09.23'!$B73</f>
        <v>45263.416666666664</v>
      </c>
      <c r="D73" s="15">
        <f>'TVK Spiele 23-24 Stand 17.09.23'!$C73</f>
        <v>45263.416666666664</v>
      </c>
      <c r="E73" t="str">
        <f t="shared" si="2"/>
        <v>https://cdn.appack.de/TVK-Basketball/images/Logo_Basketball_grau.png</v>
      </c>
      <c r="F73" s="15" t="str">
        <f>'TVK Spiele 23-24 Stand 17.09.23'!$F73</f>
        <v>TVK U12mix2</v>
      </c>
      <c r="G73">
        <v>0</v>
      </c>
      <c r="H73" t="str">
        <f t="shared" si="3"/>
        <v>https://cdn.appack.de/TVK-Basketball/images/basketball-147794_1280.png</v>
      </c>
      <c r="I73" t="str">
        <f>'TVK Spiele 23-24 Stand 17.09.23'!$G73</f>
        <v>TSG Maxdorf 2</v>
      </c>
      <c r="J73">
        <v>0</v>
      </c>
    </row>
    <row r="74" spans="3:10" x14ac:dyDescent="0.2">
      <c r="C74" s="34">
        <f>'TVK Spiele 23-24 Stand 17.09.23'!$B74</f>
        <v>45263.5</v>
      </c>
      <c r="D74" s="15">
        <f>'TVK Spiele 23-24 Stand 17.09.23'!$C74</f>
        <v>45263.5</v>
      </c>
      <c r="E74" t="str">
        <f t="shared" si="2"/>
        <v>https://cdn.appack.de/TVK-Basketball/images/Logo_Basketball_grau.png</v>
      </c>
      <c r="F74" s="15" t="str">
        <f>'TVK Spiele 23-24 Stand 17.09.23'!$F74</f>
        <v>TVK U12mix1</v>
      </c>
      <c r="G74">
        <v>0</v>
      </c>
      <c r="H74" t="str">
        <f t="shared" si="3"/>
        <v>https://cdn.appack.de/TVK-Basketball/images/basketball-147794_1280.png</v>
      </c>
      <c r="I74" t="str">
        <f>'TVK Spiele 23-24 Stand 17.09.23'!$G74</f>
        <v>TSG Maxdorf 1</v>
      </c>
      <c r="J74">
        <v>0</v>
      </c>
    </row>
    <row r="75" spans="3:10" x14ac:dyDescent="0.2">
      <c r="C75" s="34">
        <f>'TVK Spiele 23-24 Stand 17.09.23'!$B75</f>
        <v>45263.583333333336</v>
      </c>
      <c r="D75" s="15">
        <f>'TVK Spiele 23-24 Stand 17.09.23'!$C75</f>
        <v>45263.583333333336</v>
      </c>
      <c r="E75" t="str">
        <f t="shared" si="2"/>
        <v>https://cdn.appack.de/TVK-Basketball/images/Logo_Basketball_grau.png</v>
      </c>
      <c r="F75" s="15" t="str">
        <f>'TVK Spiele 23-24 Stand 17.09.23'!$F75</f>
        <v>TVK U14m</v>
      </c>
      <c r="G75">
        <v>0</v>
      </c>
      <c r="H75" t="str">
        <f t="shared" si="3"/>
        <v>https://cdn.appack.de/TVK-Basketball/images/basketball-147794_1280.png</v>
      </c>
      <c r="I75" t="str">
        <f>'TVK Spiele 23-24 Stand 17.09.23'!$G75</f>
        <v>Eintracht Lambsheim e.V.</v>
      </c>
      <c r="J75">
        <v>0</v>
      </c>
    </row>
    <row r="76" spans="3:10" x14ac:dyDescent="0.2">
      <c r="C76" s="34">
        <f>'TVK Spiele 23-24 Stand 17.09.23'!$B76</f>
        <v>45263.666666666664</v>
      </c>
      <c r="D76" s="15">
        <f>'TVK Spiele 23-24 Stand 17.09.23'!$C76</f>
        <v>45263.666666666664</v>
      </c>
      <c r="E76" t="str">
        <f t="shared" si="2"/>
        <v>https://cdn.appack.de/TVK-Basketball/images/Logo_Basketball_grau.png</v>
      </c>
      <c r="F76" s="15" t="str">
        <f>'TVK Spiele 23-24 Stand 17.09.23'!$F76</f>
        <v>TVK U14w</v>
      </c>
      <c r="G76">
        <v>0</v>
      </c>
      <c r="H76" t="str">
        <f t="shared" si="3"/>
        <v>https://cdn.appack.de/TVK-Basketball/images/basketball-147794_1280.png</v>
      </c>
      <c r="I76" t="str">
        <f>'TVK Spiele 23-24 Stand 17.09.23'!$G76</f>
        <v>TSG Maxdorf</v>
      </c>
      <c r="J76">
        <v>0</v>
      </c>
    </row>
    <row r="77" spans="3:10" x14ac:dyDescent="0.2">
      <c r="C77" s="34">
        <f>'TVK Spiele 23-24 Stand 17.09.23'!$B77</f>
        <v>45263.75</v>
      </c>
      <c r="D77" s="15">
        <f>'TVK Spiele 23-24 Stand 17.09.23'!$C77</f>
        <v>45263.75</v>
      </c>
      <c r="E77" t="str">
        <f t="shared" si="2"/>
        <v>https://cdn.appack.de/TVK-Basketball/images/Logo_Basketball_grau.png</v>
      </c>
      <c r="F77" s="15" t="str">
        <f>'TVK Spiele 23-24 Stand 17.09.23'!$F77</f>
        <v>TVK U18m</v>
      </c>
      <c r="G77">
        <v>0</v>
      </c>
      <c r="H77" t="str">
        <f t="shared" si="3"/>
        <v>https://cdn.appack.de/TVK-Basketball/images/basketball-147794_1280.png</v>
      </c>
      <c r="I77" t="str">
        <f>'TVK Spiele 23-24 Stand 17.09.23'!$G77</f>
        <v>BBV 'Gorillas' Hassloch</v>
      </c>
      <c r="J77">
        <v>0</v>
      </c>
    </row>
    <row r="78" spans="3:10" x14ac:dyDescent="0.2">
      <c r="C78" s="34">
        <f>'TVK Spiele 23-24 Stand 17.09.23'!$B78</f>
        <v>45269.416666666664</v>
      </c>
      <c r="D78" s="15">
        <f>'TVK Spiele 23-24 Stand 17.09.23'!$C78</f>
        <v>45269.416666666664</v>
      </c>
      <c r="E78" t="str">
        <f t="shared" si="2"/>
        <v>https://cdn.appack.de/TVK-Basketball/images/Logo_Basketball_grau.png</v>
      </c>
      <c r="F78" s="15" t="str">
        <f>'TVK Spiele 23-24 Stand 17.09.23'!$F78</f>
        <v>TVK U12mix2</v>
      </c>
      <c r="G78">
        <v>0</v>
      </c>
      <c r="H78" t="str">
        <f t="shared" si="3"/>
        <v>https://cdn.appack.de/TVK-Basketball/images/basketball-147794_1280.png</v>
      </c>
      <c r="I78" t="str">
        <f>'TVK Spiele 23-24 Stand 17.09.23'!$G78</f>
        <v>BBV Landau</v>
      </c>
      <c r="J78">
        <v>0</v>
      </c>
    </row>
    <row r="79" spans="3:10" x14ac:dyDescent="0.2">
      <c r="C79" s="34">
        <f>'TVK Spiele 23-24 Stand 17.09.23'!$B79</f>
        <v>45269.5</v>
      </c>
      <c r="D79" s="15">
        <f>'TVK Spiele 23-24 Stand 17.09.23'!$C79</f>
        <v>45269.5</v>
      </c>
      <c r="E79" t="str">
        <f t="shared" si="2"/>
        <v>https://cdn.appack.de/TVK-Basketball/images/Logo_Basketball_grau.png</v>
      </c>
      <c r="F79" s="15" t="str">
        <f>'TVK Spiele 23-24 Stand 17.09.23'!$F79</f>
        <v>TVK U14w</v>
      </c>
      <c r="G79">
        <v>0</v>
      </c>
      <c r="H79" t="str">
        <f t="shared" si="3"/>
        <v>https://cdn.appack.de/TVK-Basketball/images/basketball-147794_1280.png</v>
      </c>
      <c r="I79" t="str">
        <f>'TVK Spiele 23-24 Stand 17.09.23'!$G79</f>
        <v>SG TSG Deidesheim / Neustadt</v>
      </c>
      <c r="J79">
        <v>0</v>
      </c>
    </row>
    <row r="80" spans="3:10" x14ac:dyDescent="0.2">
      <c r="C80" s="34">
        <f>'TVK Spiele 23-24 Stand 17.09.23'!$B80</f>
        <v>45269.583333333336</v>
      </c>
      <c r="D80" s="15">
        <f>'TVK Spiele 23-24 Stand 17.09.23'!$C80</f>
        <v>45269.583333333336</v>
      </c>
      <c r="E80" t="str">
        <f t="shared" si="2"/>
        <v>https://cdn.appack.de/TVK-Basketball/images/Logo_Basketball_grau.png</v>
      </c>
      <c r="F80" s="15" t="str">
        <f>'TVK Spiele 23-24 Stand 17.09.23'!$F80</f>
        <v>TVK U16w</v>
      </c>
      <c r="G80">
        <v>0</v>
      </c>
      <c r="H80" t="str">
        <f t="shared" si="3"/>
        <v>https://cdn.appack.de/TVK-Basketball/images/basketball-147794_1280.png</v>
      </c>
      <c r="I80" t="str">
        <f>'TVK Spiele 23-24 Stand 17.09.23'!$G80</f>
        <v>SG Ludwigshafen / Frankenthal</v>
      </c>
      <c r="J80">
        <v>0</v>
      </c>
    </row>
    <row r="81" spans="3:10" x14ac:dyDescent="0.2">
      <c r="C81" s="34">
        <f>'TVK Spiele 23-24 Stand 17.09.23'!$B81</f>
        <v>45269.625</v>
      </c>
      <c r="D81" s="15">
        <f>'TVK Spiele 23-24 Stand 17.09.23'!$C81</f>
        <v>45269.625</v>
      </c>
      <c r="E81" t="str">
        <f t="shared" si="2"/>
        <v>https://cdn.appack.de/TVK-Basketball/images/basketball-147794_1280.png</v>
      </c>
      <c r="F81" s="15" t="str">
        <f>'TVK Spiele 23-24 Stand 17.09.23'!$F81</f>
        <v>Trimmelter SV</v>
      </c>
      <c r="G81">
        <v>0</v>
      </c>
      <c r="H81" t="str">
        <f t="shared" si="3"/>
        <v>https://cdn.appack.de/TVK-Basketball/images/Logo_Basketball_grau.png</v>
      </c>
      <c r="I81" t="str">
        <f>'TVK Spiele 23-24 Stand 17.09.23'!$G81</f>
        <v>TVK U16m</v>
      </c>
      <c r="J81">
        <v>0</v>
      </c>
    </row>
    <row r="82" spans="3:10" x14ac:dyDescent="0.2">
      <c r="C82" s="34">
        <f>'TVK Spiele 23-24 Stand 17.09.23'!$B82</f>
        <v>45269.666666666664</v>
      </c>
      <c r="D82" s="15">
        <f>'TVK Spiele 23-24 Stand 17.09.23'!$C82</f>
        <v>45269.666666666664</v>
      </c>
      <c r="E82" t="str">
        <f t="shared" si="2"/>
        <v>https://cdn.appack.de/TVK-Basketball/images/Logo_Basketball_grau.png</v>
      </c>
      <c r="F82" s="15" t="str">
        <f>'TVK Spiele 23-24 Stand 17.09.23'!$F82</f>
        <v>TVK Damen</v>
      </c>
      <c r="G82">
        <v>0</v>
      </c>
      <c r="H82" t="str">
        <f t="shared" si="3"/>
        <v>https://cdn.appack.de/TVK-Basketball/images/basketball-147794_1280.png</v>
      </c>
      <c r="I82" t="str">
        <f>'TVK Spiele 23-24 Stand 17.09.23'!$G82</f>
        <v>SG TSG Deidesheim / Neustadt</v>
      </c>
      <c r="J82">
        <v>0</v>
      </c>
    </row>
    <row r="83" spans="3:10" x14ac:dyDescent="0.2">
      <c r="C83" s="34">
        <f>'TVK Spiele 23-24 Stand 17.09.23'!$B83</f>
        <v>45269.75</v>
      </c>
      <c r="D83" s="15">
        <f>'TVK Spiele 23-24 Stand 17.09.23'!$C83</f>
        <v>45269.75</v>
      </c>
      <c r="E83" t="str">
        <f t="shared" si="2"/>
        <v>https://cdn.appack.de/TVK-Basketball/images/Logo_Basketball_grau.png</v>
      </c>
      <c r="F83" s="15" t="str">
        <f>'TVK Spiele 23-24 Stand 17.09.23'!$F83</f>
        <v>TVK I</v>
      </c>
      <c r="G83">
        <v>0</v>
      </c>
      <c r="H83" t="str">
        <f t="shared" si="3"/>
        <v>https://cdn.appack.de/TVK-Basketball/images/basketball-147794_1280.png</v>
      </c>
      <c r="I83" t="str">
        <f>'TVK Spiele 23-24 Stand 17.09.23'!$G83</f>
        <v>BBV Landau</v>
      </c>
      <c r="J83">
        <v>0</v>
      </c>
    </row>
    <row r="84" spans="3:10" x14ac:dyDescent="0.2">
      <c r="C84" s="34">
        <f>'TVK Spiele 23-24 Stand 17.09.23'!$B84</f>
        <v>45276.583333333336</v>
      </c>
      <c r="D84" s="15">
        <f>'TVK Spiele 23-24 Stand 17.09.23'!$C84</f>
        <v>45276.583333333336</v>
      </c>
      <c r="E84" t="str">
        <f t="shared" si="2"/>
        <v>https://cdn.appack.de/TVK-Basketball/images/Logo_Basketball_grau.png</v>
      </c>
      <c r="F84" s="15" t="str">
        <f>'TVK Spiele 23-24 Stand 17.09.23'!$F84</f>
        <v>TVK U16m</v>
      </c>
      <c r="G84">
        <v>0</v>
      </c>
      <c r="H84" t="str">
        <f t="shared" si="3"/>
        <v>https://cdn.appack.de/TVK-Basketball/images/basketball-147794_1280.png</v>
      </c>
      <c r="I84" t="str">
        <f>'TVK Spiele 23-24 Stand 17.09.23'!$G84</f>
        <v>SG Lützel-Post Koblenz</v>
      </c>
      <c r="J84">
        <v>0</v>
      </c>
    </row>
    <row r="85" spans="3:10" x14ac:dyDescent="0.2">
      <c r="C85" s="34">
        <f>'TVK Spiele 23-24 Stand 17.09.23'!$B85</f>
        <v>45297.583333333336</v>
      </c>
      <c r="D85" s="15">
        <f>'TVK Spiele 23-24 Stand 17.09.23'!$C85</f>
        <v>45297.583333333336</v>
      </c>
      <c r="E85" t="str">
        <f t="shared" si="2"/>
        <v>https://cdn.appack.de/TVK-Basketball/images/Logo_Basketball_grau.png</v>
      </c>
      <c r="F85" s="15" t="str">
        <f>'TVK Spiele 23-24 Stand 17.09.23'!$F85</f>
        <v>TVK U16m</v>
      </c>
      <c r="G85">
        <v>0</v>
      </c>
      <c r="H85" t="str">
        <f t="shared" si="3"/>
        <v>https://cdn.appack.de/TVK-Basketball/images/basketball-147794_1280.png</v>
      </c>
      <c r="I85" t="str">
        <f>'TVK Spiele 23-24 Stand 17.09.23'!$G85</f>
        <v>DJK Nieder-Olm e. V. 1</v>
      </c>
      <c r="J85">
        <v>0</v>
      </c>
    </row>
    <row r="86" spans="3:10" x14ac:dyDescent="0.2">
      <c r="C86" s="34">
        <f>'TVK Spiele 23-24 Stand 17.09.23'!$B86</f>
        <v>45304.541666666664</v>
      </c>
      <c r="D86" s="15">
        <f>'TVK Spiele 23-24 Stand 17.09.23'!$C86</f>
        <v>45304.541666666664</v>
      </c>
      <c r="E86" t="str">
        <f t="shared" si="2"/>
        <v>https://cdn.appack.de/TVK-Basketball/images/basketball-147794_1280.png</v>
      </c>
      <c r="F86" s="15" t="str">
        <f>'TVK Spiele 23-24 Stand 17.09.23'!$F86</f>
        <v>TV Ramstein</v>
      </c>
      <c r="G86">
        <v>0</v>
      </c>
      <c r="H86" t="str">
        <f t="shared" si="3"/>
        <v>https://cdn.appack.de/TVK-Basketball/images/Logo_Basketball_grau.png</v>
      </c>
      <c r="I86" t="str">
        <f>'TVK Spiele 23-24 Stand 17.09.23'!$G86</f>
        <v>TVK U16m2</v>
      </c>
      <c r="J86">
        <v>0</v>
      </c>
    </row>
    <row r="87" spans="3:10" x14ac:dyDescent="0.2">
      <c r="C87" s="34">
        <f>'TVK Spiele 23-24 Stand 17.09.23'!$B87</f>
        <v>45304.583333333336</v>
      </c>
      <c r="D87" s="15">
        <f>'TVK Spiele 23-24 Stand 17.09.23'!$C87</f>
        <v>45304.583333333336</v>
      </c>
      <c r="E87" t="str">
        <f t="shared" si="2"/>
        <v>https://cdn.appack.de/TVK-Basketball/images/basketball-147794_1280.png</v>
      </c>
      <c r="F87" s="15" t="str">
        <f>'TVK Spiele 23-24 Stand 17.09.23'!$F87</f>
        <v>SG TV Dürkheim-BB-Int. Speyer</v>
      </c>
      <c r="G87">
        <v>0</v>
      </c>
      <c r="H87" t="str">
        <f t="shared" si="3"/>
        <v>https://cdn.appack.de/TVK-Basketball/images/Logo_Basketball_grau.png</v>
      </c>
      <c r="I87" t="str">
        <f>'TVK Spiele 23-24 Stand 17.09.23'!$G87</f>
        <v>TVK U18m</v>
      </c>
      <c r="J87">
        <v>0</v>
      </c>
    </row>
    <row r="88" spans="3:10" x14ac:dyDescent="0.2">
      <c r="C88" s="34">
        <f>'TVK Spiele 23-24 Stand 17.09.23'!$B88</f>
        <v>45304.583333333336</v>
      </c>
      <c r="D88" s="15">
        <f>'TVK Spiele 23-24 Stand 17.09.23'!$C88</f>
        <v>45304.583333333336</v>
      </c>
      <c r="E88" t="str">
        <f t="shared" si="2"/>
        <v>https://cdn.appack.de/TVK-Basketball/images/basketball-147794_1280.png</v>
      </c>
      <c r="F88" s="15" t="str">
        <f>'TVK Spiele 23-24 Stand 17.09.23'!$F88</f>
        <v>1. FC Kaiserslautern</v>
      </c>
      <c r="G88">
        <v>0</v>
      </c>
      <c r="H88" t="str">
        <f t="shared" si="3"/>
        <v>https://cdn.appack.de/TVK-Basketball/images/Logo_Basketball_grau.png</v>
      </c>
      <c r="I88" t="str">
        <f>'TVK Spiele 23-24 Stand 17.09.23'!$G88</f>
        <v>TVK U16m</v>
      </c>
      <c r="J88">
        <v>0</v>
      </c>
    </row>
    <row r="89" spans="3:10" x14ac:dyDescent="0.2">
      <c r="C89" s="34">
        <f>'TVK Spiele 23-24 Stand 17.09.23'!$B89</f>
        <v>45304.708333333336</v>
      </c>
      <c r="D89" s="15">
        <f>'TVK Spiele 23-24 Stand 17.09.23'!$C89</f>
        <v>45304.708333333336</v>
      </c>
      <c r="E89" t="str">
        <f t="shared" si="2"/>
        <v>https://cdn.appack.de/TVK-Basketball/images/basketball-147794_1280.png</v>
      </c>
      <c r="F89" s="15" t="str">
        <f>'TVK Spiele 23-24 Stand 17.09.23'!$F89</f>
        <v>TG 1846 Worms</v>
      </c>
      <c r="G89">
        <v>0</v>
      </c>
      <c r="H89" t="str">
        <f t="shared" si="3"/>
        <v>https://cdn.appack.de/TVK-Basketball/images/Logo_Basketball_grau.png</v>
      </c>
      <c r="I89" t="str">
        <f>'TVK Spiele 23-24 Stand 17.09.23'!$G89</f>
        <v>TVK I</v>
      </c>
      <c r="J89">
        <v>0</v>
      </c>
    </row>
    <row r="90" spans="3:10" x14ac:dyDescent="0.2">
      <c r="C90" s="34">
        <f>'TVK Spiele 23-24 Stand 17.09.23'!$B90</f>
        <v>45304.791666666664</v>
      </c>
      <c r="D90" s="15">
        <f>'TVK Spiele 23-24 Stand 17.09.23'!$C90</f>
        <v>45304.791666666664</v>
      </c>
      <c r="E90" t="str">
        <f t="shared" si="2"/>
        <v>https://cdn.appack.de/TVK-Basketball/images/basketball-147794_1280.png</v>
      </c>
      <c r="F90" s="15" t="str">
        <f>'TVK Spiele 23-24 Stand 17.09.23'!$F90</f>
        <v>TG 1846 Worms</v>
      </c>
      <c r="G90">
        <v>0</v>
      </c>
      <c r="H90" t="str">
        <f t="shared" si="3"/>
        <v>https://cdn.appack.de/TVK-Basketball/images/Logo_Basketball_grau.png</v>
      </c>
      <c r="I90" t="str">
        <f>'TVK Spiele 23-24 Stand 17.09.23'!$G90</f>
        <v>TVK Damen</v>
      </c>
      <c r="J90">
        <v>0</v>
      </c>
    </row>
    <row r="91" spans="3:10" x14ac:dyDescent="0.2">
      <c r="C91" s="34">
        <f>'TVK Spiele 23-24 Stand 17.09.23'!$B91</f>
        <v>45305.583333333336</v>
      </c>
      <c r="D91" s="15">
        <f>'TVK Spiele 23-24 Stand 17.09.23'!$C91</f>
        <v>45305.583333333336</v>
      </c>
      <c r="E91" t="str">
        <f t="shared" si="2"/>
        <v>https://cdn.appack.de/TVK-Basketball/images/basketball-147794_1280.png</v>
      </c>
      <c r="F91" s="15" t="str">
        <f>'TVK Spiele 23-24 Stand 17.09.23'!$F91</f>
        <v>BBV Landau</v>
      </c>
      <c r="G91">
        <v>0</v>
      </c>
      <c r="H91" t="str">
        <f t="shared" si="3"/>
        <v>https://cdn.appack.de/TVK-Basketball/images/Logo_Basketball_grau.png</v>
      </c>
      <c r="I91" t="str">
        <f>'TVK Spiele 23-24 Stand 17.09.23'!$G91</f>
        <v>TVK U14w</v>
      </c>
      <c r="J91">
        <v>0</v>
      </c>
    </row>
    <row r="92" spans="3:10" x14ac:dyDescent="0.2">
      <c r="C92" s="34">
        <f>'TVK Spiele 23-24 Stand 17.09.23'!$B92</f>
        <v>45305.583333333336</v>
      </c>
      <c r="D92" s="15">
        <f>'TVK Spiele 23-24 Stand 17.09.23'!$C92</f>
        <v>45305.583333333336</v>
      </c>
      <c r="E92" t="str">
        <f t="shared" si="2"/>
        <v>https://cdn.appack.de/TVK-Basketball/images/basketball-147794_1280.png</v>
      </c>
      <c r="F92" s="15" t="str">
        <f>'TVK Spiele 23-24 Stand 17.09.23'!$F92</f>
        <v>TV Bad Bergzabern</v>
      </c>
      <c r="G92">
        <v>0</v>
      </c>
      <c r="H92" t="str">
        <f t="shared" si="3"/>
        <v>https://cdn.appack.de/TVK-Basketball/images/Logo_Basketball_grau.png</v>
      </c>
      <c r="I92" t="str">
        <f>'TVK Spiele 23-24 Stand 17.09.23'!$G92</f>
        <v>TVK U12mix2</v>
      </c>
      <c r="J92">
        <v>0</v>
      </c>
    </row>
    <row r="93" spans="3:10" x14ac:dyDescent="0.2">
      <c r="C93" s="34">
        <f>'TVK Spiele 23-24 Stand 17.09.23'!$B93</f>
        <v>45305.75</v>
      </c>
      <c r="D93" s="15">
        <f>'TVK Spiele 23-24 Stand 17.09.23'!$C93</f>
        <v>45305.75</v>
      </c>
      <c r="E93" t="str">
        <f t="shared" si="2"/>
        <v>https://cdn.appack.de/TVK-Basketball/images/basketball-147794_1280.png</v>
      </c>
      <c r="F93" s="15" t="str">
        <f>'TVK Spiele 23-24 Stand 17.09.23'!$F93</f>
        <v>TV Bad Bergzabern 2</v>
      </c>
      <c r="G93">
        <v>0</v>
      </c>
      <c r="H93" t="str">
        <f t="shared" si="3"/>
        <v>https://cdn.appack.de/TVK-Basketball/images/Logo_Basketball_grau.png</v>
      </c>
      <c r="I93" t="str">
        <f>'TVK Spiele 23-24 Stand 17.09.23'!$G93</f>
        <v>TVK II</v>
      </c>
      <c r="J93">
        <v>0</v>
      </c>
    </row>
    <row r="94" spans="3:10" x14ac:dyDescent="0.2">
      <c r="C94" s="34">
        <f>'TVK Spiele 23-24 Stand 17.09.23'!$B94</f>
        <v>45311.5</v>
      </c>
      <c r="D94" s="15">
        <f>'TVK Spiele 23-24 Stand 17.09.23'!$C94</f>
        <v>45311.5</v>
      </c>
      <c r="E94" t="str">
        <f t="shared" si="2"/>
        <v>https://cdn.appack.de/TVK-Basketball/images/Logo_Basketball_grau.png</v>
      </c>
      <c r="F94" s="15" t="str">
        <f>'TVK Spiele 23-24 Stand 17.09.23'!$F94</f>
        <v>TVK U16m2</v>
      </c>
      <c r="G94">
        <v>0</v>
      </c>
      <c r="H94" t="str">
        <f t="shared" si="3"/>
        <v>https://cdn.appack.de/TVK-Basketball/images/basketball-147794_1280.png</v>
      </c>
      <c r="I94" t="str">
        <f>'TVK Spiele 23-24 Stand 17.09.23'!$G94</f>
        <v>TSG Maxdorf</v>
      </c>
      <c r="J94">
        <v>0</v>
      </c>
    </row>
    <row r="95" spans="3:10" x14ac:dyDescent="0.2">
      <c r="C95" s="34">
        <f>'TVK Spiele 23-24 Stand 17.09.23'!$B95</f>
        <v>45311.583333333336</v>
      </c>
      <c r="D95" s="15">
        <f>'TVK Spiele 23-24 Stand 17.09.23'!$C95</f>
        <v>45311.583333333336</v>
      </c>
      <c r="E95" t="str">
        <f t="shared" si="2"/>
        <v>https://cdn.appack.de/TVK-Basketball/images/Logo_Basketball_grau.png</v>
      </c>
      <c r="F95" s="15" t="str">
        <f>'TVK Spiele 23-24 Stand 17.09.23'!$F95</f>
        <v>TVK U16m</v>
      </c>
      <c r="G95">
        <v>0</v>
      </c>
      <c r="H95" t="str">
        <f t="shared" si="3"/>
        <v>https://cdn.appack.de/TVK-Basketball/images/basketball-147794_1280.png</v>
      </c>
      <c r="I95" t="str">
        <f>'TVK Spiele 23-24 Stand 17.09.23'!$G95</f>
        <v>TVG Baskets Trier 1</v>
      </c>
      <c r="J95">
        <v>0</v>
      </c>
    </row>
    <row r="96" spans="3:10" x14ac:dyDescent="0.2">
      <c r="C96" s="34">
        <f>'TVK Spiele 23-24 Stand 17.09.23'!$B96</f>
        <v>45311.666666666664</v>
      </c>
      <c r="D96" s="15">
        <f>'TVK Spiele 23-24 Stand 17.09.23'!$C96</f>
        <v>45311.666666666664</v>
      </c>
      <c r="E96" t="str">
        <f t="shared" si="2"/>
        <v>https://cdn.appack.de/TVK-Basketball/images/Logo_Basketball_grau.png</v>
      </c>
      <c r="F96" s="15" t="str">
        <f>'TVK Spiele 23-24 Stand 17.09.23'!$F96</f>
        <v>TVK U18m</v>
      </c>
      <c r="G96">
        <v>0</v>
      </c>
      <c r="H96" t="str">
        <f t="shared" si="3"/>
        <v>https://cdn.appack.de/TVK-Basketball/images/basketball-147794_1280.png</v>
      </c>
      <c r="I96" t="str">
        <f>'TVK Spiele 23-24 Stand 17.09.23'!$G96</f>
        <v>TSG Maxdorf</v>
      </c>
      <c r="J96">
        <v>0</v>
      </c>
    </row>
    <row r="97" spans="3:10" x14ac:dyDescent="0.2">
      <c r="C97" s="34">
        <f>'TVK Spiele 23-24 Stand 17.09.23'!$B97</f>
        <v>45311.75</v>
      </c>
      <c r="D97" s="15">
        <f>'TVK Spiele 23-24 Stand 17.09.23'!$C97</f>
        <v>45311.75</v>
      </c>
      <c r="E97" t="str">
        <f t="shared" si="2"/>
        <v>https://cdn.appack.de/TVK-Basketball/images/Logo_Basketball_grau.png</v>
      </c>
      <c r="F97" s="15" t="str">
        <f>'TVK Spiele 23-24 Stand 17.09.23'!$F97</f>
        <v>TVK Damen</v>
      </c>
      <c r="G97">
        <v>0</v>
      </c>
      <c r="H97" t="str">
        <f t="shared" si="3"/>
        <v>https://cdn.appack.de/TVK-Basketball/images/basketball-147794_1280.png</v>
      </c>
      <c r="I97" t="str">
        <f>'TVK Spiele 23-24 Stand 17.09.23'!$G97</f>
        <v>TSG Maxdorf</v>
      </c>
      <c r="J97">
        <v>0</v>
      </c>
    </row>
    <row r="98" spans="3:10" x14ac:dyDescent="0.2">
      <c r="C98" s="34">
        <f>'TVK Spiele 23-24 Stand 17.09.23'!$B98</f>
        <v>45311.833333333336</v>
      </c>
      <c r="D98" s="15">
        <f>'TVK Spiele 23-24 Stand 17.09.23'!$C98</f>
        <v>45311.833333333336</v>
      </c>
      <c r="E98" t="str">
        <f t="shared" si="2"/>
        <v>https://cdn.appack.de/TVK-Basketball/images/Logo_Basketball_grau.png</v>
      </c>
      <c r="F98" s="15" t="str">
        <f>'TVK Spiele 23-24 Stand 17.09.23'!$F98</f>
        <v>TVK I</v>
      </c>
      <c r="G98">
        <v>0</v>
      </c>
      <c r="H98" t="str">
        <f t="shared" si="3"/>
        <v>https://cdn.appack.de/TVK-Basketball/images/basketball-147794_1280.png</v>
      </c>
      <c r="I98" t="str">
        <f>'TVK Spiele 23-24 Stand 17.09.23'!$G98</f>
        <v>ASC Theresianum Mainz 2</v>
      </c>
      <c r="J98">
        <v>0</v>
      </c>
    </row>
    <row r="99" spans="3:10" x14ac:dyDescent="0.2">
      <c r="C99" s="34">
        <f>'TVK Spiele 23-24 Stand 17.09.23'!$B99</f>
        <v>45312.5</v>
      </c>
      <c r="D99" s="15">
        <f>'TVK Spiele 23-24 Stand 17.09.23'!$C99</f>
        <v>45312.5</v>
      </c>
      <c r="E99" t="str">
        <f t="shared" si="2"/>
        <v>https://cdn.appack.de/TVK-Basketball/images/Logo_Basketball_grau.png</v>
      </c>
      <c r="F99" s="15" t="str">
        <f>'TVK Spiele 23-24 Stand 17.09.23'!$F99</f>
        <v>TVK U12mix1</v>
      </c>
      <c r="G99">
        <v>0</v>
      </c>
      <c r="H99" t="str">
        <f t="shared" si="3"/>
        <v>https://cdn.appack.de/TVK-Basketball/images/basketball-147794_1280.png</v>
      </c>
      <c r="I99" t="str">
        <f>'TVK Spiele 23-24 Stand 17.09.23'!$G99</f>
        <v>SG TV Dürkheim-BB-Int. Speyer 1</v>
      </c>
      <c r="J99">
        <v>0</v>
      </c>
    </row>
    <row r="100" spans="3:10" x14ac:dyDescent="0.2">
      <c r="C100" s="34">
        <f>'TVK Spiele 23-24 Stand 17.09.23'!$B100</f>
        <v>45312.583333333336</v>
      </c>
      <c r="D100" s="15">
        <f>'TVK Spiele 23-24 Stand 17.09.23'!$C100</f>
        <v>45312.583333333336</v>
      </c>
      <c r="E100" t="str">
        <f t="shared" si="2"/>
        <v>https://cdn.appack.de/TVK-Basketball/images/Logo_Basketball_grau.png</v>
      </c>
      <c r="F100" s="15" t="str">
        <f>'TVK Spiele 23-24 Stand 17.09.23'!$F100</f>
        <v>TVK U14m</v>
      </c>
      <c r="G100">
        <v>0</v>
      </c>
      <c r="H100" t="str">
        <f t="shared" si="3"/>
        <v>https://cdn.appack.de/TVK-Basketball/images/basketball-147794_1280.png</v>
      </c>
      <c r="I100" t="str">
        <f>'TVK Spiele 23-24 Stand 17.09.23'!$G100</f>
        <v>TSG Maxdorf</v>
      </c>
      <c r="J100">
        <v>0</v>
      </c>
    </row>
    <row r="101" spans="3:10" x14ac:dyDescent="0.2">
      <c r="C101" s="34">
        <f>'TVK Spiele 23-24 Stand 17.09.23'!$B101</f>
        <v>45312.666666666664</v>
      </c>
      <c r="D101" s="15">
        <f>'TVK Spiele 23-24 Stand 17.09.23'!$C101</f>
        <v>45312.666666666664</v>
      </c>
      <c r="E101" t="str">
        <f t="shared" si="2"/>
        <v>https://cdn.appack.de/TVK-Basketball/images/Logo_Basketball_grau.png</v>
      </c>
      <c r="F101" s="15" t="str">
        <f>'TVK Spiele 23-24 Stand 17.09.23'!$F101</f>
        <v>TVK U16w</v>
      </c>
      <c r="G101">
        <v>0</v>
      </c>
      <c r="H101" t="str">
        <f t="shared" si="3"/>
        <v>https://cdn.appack.de/TVK-Basketball/images/basketball-147794_1280.png</v>
      </c>
      <c r="I101" t="str">
        <f>'TVK Spiele 23-24 Stand 17.09.23'!$G101</f>
        <v>TSG Maxdorf</v>
      </c>
      <c r="J101">
        <v>0</v>
      </c>
    </row>
    <row r="102" spans="3:10" x14ac:dyDescent="0.2">
      <c r="C102" s="34">
        <f>'TVK Spiele 23-24 Stand 17.09.23'!$B102</f>
        <v>45318.583333333336</v>
      </c>
      <c r="D102" s="15">
        <f>'TVK Spiele 23-24 Stand 17.09.23'!$C102</f>
        <v>45318.583333333336</v>
      </c>
      <c r="E102" t="str">
        <f t="shared" si="2"/>
        <v>https://cdn.appack.de/TVK-Basketball/images/basketball-147794_1280.png</v>
      </c>
      <c r="F102" s="15" t="str">
        <f>'TVK Spiele 23-24 Stand 17.09.23'!$F102</f>
        <v>SG Ludwigshafen/Frankenthal</v>
      </c>
      <c r="G102">
        <v>0</v>
      </c>
      <c r="H102" t="str">
        <f t="shared" si="3"/>
        <v>https://cdn.appack.de/TVK-Basketball/images/Logo_Basketball_grau.png</v>
      </c>
      <c r="I102" t="str">
        <f>'TVK Spiele 23-24 Stand 17.09.23'!$G102</f>
        <v>TVK U14m</v>
      </c>
      <c r="J102">
        <v>0</v>
      </c>
    </row>
    <row r="103" spans="3:10" x14ac:dyDescent="0.2">
      <c r="C103" s="34">
        <f>'TVK Spiele 23-24 Stand 17.09.23'!$B103</f>
        <v>45318.666666666664</v>
      </c>
      <c r="D103" s="15">
        <f>'TVK Spiele 23-24 Stand 17.09.23'!$C103</f>
        <v>45318.666666666664</v>
      </c>
      <c r="E103" t="str">
        <f t="shared" si="2"/>
        <v>https://cdn.appack.de/TVK-Basketball/images/basketball-147794_1280.png</v>
      </c>
      <c r="F103" s="15" t="str">
        <f>'TVK Spiele 23-24 Stand 17.09.23'!$F103</f>
        <v>SG Ludwigshafen / Frankenthal</v>
      </c>
      <c r="G103">
        <v>0</v>
      </c>
      <c r="H103" t="str">
        <f t="shared" si="3"/>
        <v>https://cdn.appack.de/TVK-Basketball/images/Logo_Basketball_grau.png</v>
      </c>
      <c r="I103" t="str">
        <f>'TVK Spiele 23-24 Stand 17.09.23'!$G103</f>
        <v>TVK U14w</v>
      </c>
      <c r="J103">
        <v>0</v>
      </c>
    </row>
    <row r="104" spans="3:10" x14ac:dyDescent="0.2">
      <c r="C104" s="34">
        <f>'TVK Spiele 23-24 Stand 17.09.23'!$B104</f>
        <v>45319.458333333336</v>
      </c>
      <c r="D104" s="15">
        <f>'TVK Spiele 23-24 Stand 17.09.23'!$C104</f>
        <v>45319.458333333336</v>
      </c>
      <c r="E104" t="str">
        <f t="shared" si="2"/>
        <v>https://cdn.appack.de/TVK-Basketball/images/basketball-147794_1280.png</v>
      </c>
      <c r="F104" s="15" t="str">
        <f>'TVK Spiele 23-24 Stand 17.09.23'!$F104</f>
        <v>DJK Nieder-Olm e. V. 1</v>
      </c>
      <c r="G104">
        <v>0</v>
      </c>
      <c r="H104" t="str">
        <f t="shared" si="3"/>
        <v>https://cdn.appack.de/TVK-Basketball/images/Logo_Basketball_grau.png</v>
      </c>
      <c r="I104" t="str">
        <f>'TVK Spiele 23-24 Stand 17.09.23'!$G104</f>
        <v>TVK U12mix1</v>
      </c>
      <c r="J104">
        <v>0</v>
      </c>
    </row>
    <row r="105" spans="3:10" x14ac:dyDescent="0.2">
      <c r="C105" s="34">
        <f>'TVK Spiele 23-24 Stand 17.09.23'!$B105</f>
        <v>45319.5</v>
      </c>
      <c r="D105" s="15">
        <f>'TVK Spiele 23-24 Stand 17.09.23'!$C105</f>
        <v>45319.5</v>
      </c>
      <c r="E105" t="str">
        <f t="shared" si="2"/>
        <v>https://cdn.appack.de/TVK-Basketball/images/basketball-147794_1280.png</v>
      </c>
      <c r="F105" s="15" t="str">
        <f>'TVK Spiele 23-24 Stand 17.09.23'!$F105</f>
        <v>SG Ludwigshafen/Frankenthal</v>
      </c>
      <c r="G105">
        <v>0</v>
      </c>
      <c r="H105" t="str">
        <f t="shared" si="3"/>
        <v>https://cdn.appack.de/TVK-Basketball/images/Logo_Basketball_grau.png</v>
      </c>
      <c r="I105" t="str">
        <f>'TVK Spiele 23-24 Stand 17.09.23'!$G105</f>
        <v>TVK U16m2</v>
      </c>
      <c r="J105">
        <v>0</v>
      </c>
    </row>
    <row r="106" spans="3:10" x14ac:dyDescent="0.2">
      <c r="C106" s="34">
        <f>'TVK Spiele 23-24 Stand 17.09.23'!$B106</f>
        <v>45319.5</v>
      </c>
      <c r="D106" s="15">
        <f>'TVK Spiele 23-24 Stand 17.09.23'!$C106</f>
        <v>45319.5</v>
      </c>
      <c r="E106" t="str">
        <f t="shared" si="2"/>
        <v>https://cdn.appack.de/TVK-Basketball/images/basketball-147794_1280.png</v>
      </c>
      <c r="F106" s="15" t="str">
        <f>'TVK Spiele 23-24 Stand 17.09.23'!$F106</f>
        <v>Kaiserslautern Thunderbolts e.V.</v>
      </c>
      <c r="G106">
        <v>0</v>
      </c>
      <c r="H106" t="str">
        <f t="shared" si="3"/>
        <v>https://cdn.appack.de/TVK-Basketball/images/Logo_Basketball_grau.png</v>
      </c>
      <c r="I106" t="str">
        <f>'TVK Spiele 23-24 Stand 17.09.23'!$G106</f>
        <v>TVK U16w</v>
      </c>
      <c r="J106">
        <v>0</v>
      </c>
    </row>
    <row r="107" spans="3:10" x14ac:dyDescent="0.2">
      <c r="C107" s="34">
        <f>'TVK Spiele 23-24 Stand 17.09.23'!$B107</f>
        <v>45319.583333333336</v>
      </c>
      <c r="D107" s="15">
        <f>'TVK Spiele 23-24 Stand 17.09.23'!$C107</f>
        <v>45319.583333333336</v>
      </c>
      <c r="E107" t="str">
        <f t="shared" si="2"/>
        <v>https://cdn.appack.de/TVK-Basketball/images/basketball-147794_1280.png</v>
      </c>
      <c r="F107" s="15" t="str">
        <f>'TVK Spiele 23-24 Stand 17.09.23'!$F107</f>
        <v>SG Ludwigshafen/Frankenthal 2</v>
      </c>
      <c r="G107">
        <v>0</v>
      </c>
      <c r="H107" t="str">
        <f t="shared" si="3"/>
        <v>https://cdn.appack.de/TVK-Basketball/images/Logo_Basketball_grau.png</v>
      </c>
      <c r="I107" t="str">
        <f>'TVK Spiele 23-24 Stand 17.09.23'!$G107</f>
        <v>TVK II</v>
      </c>
      <c r="J107">
        <v>0</v>
      </c>
    </row>
    <row r="108" spans="3:10" x14ac:dyDescent="0.2">
      <c r="C108" s="34">
        <f>'TVK Spiele 23-24 Stand 17.09.23'!$B108</f>
        <v>45319.583333333336</v>
      </c>
      <c r="D108" s="15">
        <f>'TVK Spiele 23-24 Stand 17.09.23'!$C108</f>
        <v>45319.583333333336</v>
      </c>
      <c r="E108" t="str">
        <f t="shared" si="2"/>
        <v>https://cdn.appack.de/TVK-Basketball/images/basketball-147794_1280.png</v>
      </c>
      <c r="F108" s="15" t="str">
        <f>'TVK Spiele 23-24 Stand 17.09.23'!$F108</f>
        <v>Kaiserslautern Thunderbolts e.V.</v>
      </c>
      <c r="G108">
        <v>0</v>
      </c>
      <c r="H108" t="str">
        <f t="shared" si="3"/>
        <v>https://cdn.appack.de/TVK-Basketball/images/Logo_Basketball_grau.png</v>
      </c>
      <c r="I108" t="str">
        <f>'TVK Spiele 23-24 Stand 17.09.23'!$G108</f>
        <v>TVK U18m</v>
      </c>
      <c r="J108">
        <v>0</v>
      </c>
    </row>
    <row r="109" spans="3:10" x14ac:dyDescent="0.2">
      <c r="C109" s="34">
        <f>'TVK Spiele 23-24 Stand 17.09.23'!$B109</f>
        <v>45319.666666666664</v>
      </c>
      <c r="D109" s="15">
        <f>'TVK Spiele 23-24 Stand 17.09.23'!$C109</f>
        <v>45319.666666666664</v>
      </c>
      <c r="E109" t="str">
        <f t="shared" si="2"/>
        <v>https://cdn.appack.de/TVK-Basketball/images/basketball-147794_1280.png</v>
      </c>
      <c r="F109" s="15" t="str">
        <f>'TVK Spiele 23-24 Stand 17.09.23'!$F109</f>
        <v>Kaiserslautern Thunderbolts e.V.</v>
      </c>
      <c r="G109">
        <v>0</v>
      </c>
      <c r="H109" t="str">
        <f t="shared" si="3"/>
        <v>https://cdn.appack.de/TVK-Basketball/images/Logo_Basketball_grau.png</v>
      </c>
      <c r="I109" t="str">
        <f>'TVK Spiele 23-24 Stand 17.09.23'!$G109</f>
        <v>TVK U16m</v>
      </c>
      <c r="J109">
        <v>0</v>
      </c>
    </row>
    <row r="110" spans="3:10" x14ac:dyDescent="0.2">
      <c r="C110" s="34">
        <f>'TVK Spiele 23-24 Stand 17.09.23'!$B110</f>
        <v>45319.75</v>
      </c>
      <c r="D110" s="15">
        <f>'TVK Spiele 23-24 Stand 17.09.23'!$C110</f>
        <v>45319.75</v>
      </c>
      <c r="E110" t="str">
        <f t="shared" si="2"/>
        <v>https://cdn.appack.de/TVK-Basketball/images/basketball-147794_1280.png</v>
      </c>
      <c r="F110" s="15" t="str">
        <f>'TVK Spiele 23-24 Stand 17.09.23'!$F110</f>
        <v>SG Ludwigshafen / Frankenthal</v>
      </c>
      <c r="G110">
        <v>0</v>
      </c>
      <c r="H110" t="str">
        <f t="shared" si="3"/>
        <v>https://cdn.appack.de/TVK-Basketball/images/Logo_Basketball_grau.png</v>
      </c>
      <c r="I110" t="str">
        <f>'TVK Spiele 23-24 Stand 17.09.23'!$G110</f>
        <v>TVK I</v>
      </c>
      <c r="J110">
        <v>0</v>
      </c>
    </row>
    <row r="111" spans="3:10" x14ac:dyDescent="0.2">
      <c r="C111" s="34">
        <f>'TVK Spiele 23-24 Stand 17.09.23'!$B111</f>
        <v>45325.625</v>
      </c>
      <c r="D111" s="15">
        <f>'TVK Spiele 23-24 Stand 17.09.23'!$C111</f>
        <v>45325.625</v>
      </c>
      <c r="E111" t="str">
        <f t="shared" si="2"/>
        <v>https://cdn.appack.de/TVK-Basketball/images/basketball-147794_1280.png</v>
      </c>
      <c r="F111" s="15" t="str">
        <f>'TVK Spiele 23-24 Stand 17.09.23'!$F111</f>
        <v>TS Germersheim</v>
      </c>
      <c r="G111">
        <v>0</v>
      </c>
      <c r="H111" t="str">
        <f t="shared" si="3"/>
        <v>https://cdn.appack.de/TVK-Basketball/images/Logo_Basketball_grau.png</v>
      </c>
      <c r="I111" t="str">
        <f>'TVK Spiele 23-24 Stand 17.09.23'!$G111</f>
        <v>TVK U18m</v>
      </c>
      <c r="J111">
        <v>0</v>
      </c>
    </row>
    <row r="112" spans="3:10" x14ac:dyDescent="0.2">
      <c r="C112" s="34">
        <f>'TVK Spiele 23-24 Stand 17.09.23'!$B112</f>
        <v>45325.75</v>
      </c>
      <c r="D112" s="15">
        <f>'TVK Spiele 23-24 Stand 17.09.23'!$C112</f>
        <v>45325.75</v>
      </c>
      <c r="E112" t="str">
        <f t="shared" si="2"/>
        <v>https://cdn.appack.de/TVK-Basketball/images/basketball-147794_1280.png</v>
      </c>
      <c r="F112" s="15" t="str">
        <f>'TVK Spiele 23-24 Stand 17.09.23'!$F112</f>
        <v>TV Oppenheim</v>
      </c>
      <c r="G112">
        <v>0</v>
      </c>
      <c r="H112" t="str">
        <f t="shared" si="3"/>
        <v>https://cdn.appack.de/TVK-Basketball/images/Logo_Basketball_grau.png</v>
      </c>
      <c r="I112" t="str">
        <f>'TVK Spiele 23-24 Stand 17.09.23'!$G112</f>
        <v>TVK Damen</v>
      </c>
      <c r="J112">
        <v>0</v>
      </c>
    </row>
    <row r="113" spans="3:10" x14ac:dyDescent="0.2">
      <c r="C113" s="34">
        <f>'TVK Spiele 23-24 Stand 17.09.23'!$B113</f>
        <v>45325.791666666664</v>
      </c>
      <c r="D113" s="15">
        <f>'TVK Spiele 23-24 Stand 17.09.23'!$C113</f>
        <v>45325.791666666664</v>
      </c>
      <c r="E113" t="str">
        <f t="shared" si="2"/>
        <v>https://cdn.appack.de/TVK-Basketball/images/basketball-147794_1280.png</v>
      </c>
      <c r="F113" s="15" t="str">
        <f>'TVK Spiele 23-24 Stand 17.09.23'!$F113</f>
        <v>TS Germersheim</v>
      </c>
      <c r="G113">
        <v>0</v>
      </c>
      <c r="H113" t="str">
        <f t="shared" si="3"/>
        <v>https://cdn.appack.de/TVK-Basketball/images/Logo_Basketball_grau.png</v>
      </c>
      <c r="I113" t="str">
        <f>'TVK Spiele 23-24 Stand 17.09.23'!$G113</f>
        <v>TVK I</v>
      </c>
      <c r="J113">
        <v>0</v>
      </c>
    </row>
    <row r="114" spans="3:10" x14ac:dyDescent="0.2">
      <c r="C114" s="34">
        <f>'TVK Spiele 23-24 Stand 17.09.23'!$B114</f>
        <v>45326.5</v>
      </c>
      <c r="D114" s="15">
        <f>'TVK Spiele 23-24 Stand 17.09.23'!$C114</f>
        <v>45326.5</v>
      </c>
      <c r="E114" t="str">
        <f t="shared" si="2"/>
        <v>https://cdn.appack.de/TVK-Basketball/images/basketball-147794_1280.png</v>
      </c>
      <c r="F114" s="15" t="str">
        <f>'TVK Spiele 23-24 Stand 17.09.23'!$F114</f>
        <v>BBC Mehlingen</v>
      </c>
      <c r="G114">
        <v>0</v>
      </c>
      <c r="H114" t="str">
        <f t="shared" si="3"/>
        <v>https://cdn.appack.de/TVK-Basketball/images/Logo_Basketball_grau.png</v>
      </c>
      <c r="I114" t="str">
        <f>'TVK Spiele 23-24 Stand 17.09.23'!$G114</f>
        <v>TVK U14m</v>
      </c>
      <c r="J114">
        <v>0</v>
      </c>
    </row>
    <row r="115" spans="3:10" x14ac:dyDescent="0.2">
      <c r="C115" s="34">
        <f>'TVK Spiele 23-24 Stand 17.09.23'!$B115</f>
        <v>45326.5</v>
      </c>
      <c r="D115" s="15">
        <f>'TVK Spiele 23-24 Stand 17.09.23'!$C115</f>
        <v>45326.5</v>
      </c>
      <c r="E115" t="str">
        <f t="shared" si="2"/>
        <v>https://cdn.appack.de/TVK-Basketball/images/basketball-147794_1280.png</v>
      </c>
      <c r="F115" s="15" t="str">
        <f>'TVK Spiele 23-24 Stand 17.09.23'!$F115</f>
        <v>SG Towers Speyer/Schifferstadt 1</v>
      </c>
      <c r="G115">
        <v>0</v>
      </c>
      <c r="H115" t="str">
        <f t="shared" si="3"/>
        <v>https://cdn.appack.de/TVK-Basketball/images/Logo_Basketball_grau.png</v>
      </c>
      <c r="I115" t="str">
        <f>'TVK Spiele 23-24 Stand 17.09.23'!$G115</f>
        <v>TVK U12mix1</v>
      </c>
      <c r="J115">
        <v>0</v>
      </c>
    </row>
    <row r="116" spans="3:10" x14ac:dyDescent="0.2">
      <c r="C116" s="34">
        <f>'TVK Spiele 23-24 Stand 17.09.23'!$B116</f>
        <v>45326.541666666664</v>
      </c>
      <c r="D116" s="15">
        <f>'TVK Spiele 23-24 Stand 17.09.23'!$C116</f>
        <v>45326.541666666664</v>
      </c>
      <c r="E116" t="str">
        <f t="shared" si="2"/>
        <v>https://cdn.appack.de/TVK-Basketball/images/basketball-147794_1280.png</v>
      </c>
      <c r="F116" s="15" t="str">
        <f>'TVK Spiele 23-24 Stand 17.09.23'!$F116</f>
        <v>SG TV Dürkheim/BIS Baskets Speyer</v>
      </c>
      <c r="G116">
        <v>0</v>
      </c>
      <c r="H116" t="str">
        <f t="shared" si="3"/>
        <v>https://cdn.appack.de/TVK-Basketball/images/Logo_Basketball_grau.png</v>
      </c>
      <c r="I116" t="str">
        <f>'TVK Spiele 23-24 Stand 17.09.23'!$G116</f>
        <v>TVK U16m</v>
      </c>
      <c r="J116">
        <v>0</v>
      </c>
    </row>
    <row r="117" spans="3:10" x14ac:dyDescent="0.2">
      <c r="C117" s="34">
        <f>'TVK Spiele 23-24 Stand 17.09.23'!$B117</f>
        <v>45326.583333333336</v>
      </c>
      <c r="D117" s="15">
        <f>'TVK Spiele 23-24 Stand 17.09.23'!$C117</f>
        <v>45326.583333333336</v>
      </c>
      <c r="E117" t="str">
        <f t="shared" si="2"/>
        <v>https://cdn.appack.de/TVK-Basketball/images/basketball-147794_1280.png</v>
      </c>
      <c r="F117" s="15" t="str">
        <f>'TVK Spiele 23-24 Stand 17.09.23'!$F117</f>
        <v>BBC Mehlingen</v>
      </c>
      <c r="G117">
        <v>0</v>
      </c>
      <c r="H117" t="str">
        <f t="shared" si="3"/>
        <v>https://cdn.appack.de/TVK-Basketball/images/Logo_Basketball_grau.png</v>
      </c>
      <c r="I117" t="str">
        <f>'TVK Spiele 23-24 Stand 17.09.23'!$G117</f>
        <v>TVK U16w</v>
      </c>
      <c r="J117">
        <v>0</v>
      </c>
    </row>
    <row r="118" spans="3:10" x14ac:dyDescent="0.2">
      <c r="C118" s="34">
        <f>'TVK Spiele 23-24 Stand 17.09.23'!$B118</f>
        <v>45326.75</v>
      </c>
      <c r="D118" s="15">
        <f>'TVK Spiele 23-24 Stand 17.09.23'!$C118</f>
        <v>45326.75</v>
      </c>
      <c r="E118" t="str">
        <f t="shared" ref="E118:E120" si="4">IF(LEFT(F118,3)="TVK","https://cdn.appack.de/TVK-Basketball/images/Logo_Basketball_grau.png","https://cdn.appack.de/TVK-Basketball/images/basketball-147794_1280.png")</f>
        <v>https://cdn.appack.de/TVK-Basketball/images/basketball-147794_1280.png</v>
      </c>
      <c r="F118" s="15" t="str">
        <f>'TVK Spiele 23-24 Stand 17.09.23'!$F118</f>
        <v>BBC Mehlingen</v>
      </c>
      <c r="G118">
        <v>1</v>
      </c>
      <c r="H118" t="str">
        <f t="shared" ref="H118:H120" si="5">IF(LEFT(I118,3)="TVK","https://cdn.appack.de/TVK-Basketball/images/Logo_Basketball_grau.png","https://cdn.appack.de/TVK-Basketball/images/basketball-147794_1280.png")</f>
        <v>https://cdn.appack.de/TVK-Basketball/images/Logo_Basketball_grau.png</v>
      </c>
      <c r="I118" t="str">
        <f>'TVK Spiele 23-24 Stand 17.09.23'!$G118</f>
        <v>TVK II</v>
      </c>
      <c r="J118">
        <v>1</v>
      </c>
    </row>
    <row r="119" spans="3:10" x14ac:dyDescent="0.2">
      <c r="C119" s="34">
        <f>'TVK Spiele 23-24 Stand 17.09.23'!$B119</f>
        <v>45332.583333333336</v>
      </c>
      <c r="D119" s="15">
        <f>'TVK Spiele 23-24 Stand 17.09.23'!$C119</f>
        <v>45332.583333333336</v>
      </c>
      <c r="E119" t="str">
        <f t="shared" si="4"/>
        <v>https://cdn.appack.de/TVK-Basketball/images/Logo_Basketball_grau.png</v>
      </c>
      <c r="F119" s="15" t="str">
        <f>'TVK Spiele 23-24 Stand 17.09.23'!$F119</f>
        <v>TVK U16m</v>
      </c>
      <c r="G119">
        <v>2</v>
      </c>
      <c r="H119" t="str">
        <f t="shared" si="5"/>
        <v>https://cdn.appack.de/TVK-Basketball/images/basketball-147794_1280.png</v>
      </c>
      <c r="I119" t="str">
        <f>'TVK Spiele 23-24 Stand 17.09.23'!$G119</f>
        <v>SG Saarland</v>
      </c>
      <c r="J119">
        <v>2</v>
      </c>
    </row>
    <row r="120" spans="3:10" x14ac:dyDescent="0.2">
      <c r="C120" s="34">
        <f>'TVK Spiele 23-24 Stand 17.09.23'!$B120</f>
        <v>45339.625</v>
      </c>
      <c r="D120" s="15">
        <f>'TVK Spiele 23-24 Stand 17.09.23'!$C120</f>
        <v>45339.625</v>
      </c>
      <c r="E120" t="str">
        <f t="shared" si="4"/>
        <v>https://cdn.appack.de/TVK-Basketball/images/basketball-147794_1280.png</v>
      </c>
      <c r="F120" s="15" t="str">
        <f>'TVK Spiele 23-24 Stand 17.09.23'!$F120</f>
        <v>ASC Theresianum Mainz I</v>
      </c>
      <c r="G120">
        <v>3</v>
      </c>
      <c r="H120" t="str">
        <f t="shared" si="5"/>
        <v>https://cdn.appack.de/TVK-Basketball/images/Logo_Basketball_grau.png</v>
      </c>
      <c r="I120" t="str">
        <f>'TVK Spiele 23-24 Stand 17.09.23'!$G120</f>
        <v>TVK U16m</v>
      </c>
      <c r="J120">
        <v>3</v>
      </c>
    </row>
    <row r="121" spans="3:10" x14ac:dyDescent="0.2">
      <c r="C121" s="34">
        <f>'TVK Spiele 23-24 Stand 17.09.23'!$B121</f>
        <v>45346.5</v>
      </c>
      <c r="D121" s="15">
        <f>'TVK Spiele 23-24 Stand 17.09.23'!$C121</f>
        <v>45346.5</v>
      </c>
      <c r="E121" t="str">
        <f t="shared" ref="E121:E163" si="6">IF(LEFT(F121,3)="TVK","https://cdn.appack.de/TVK-Basketball/images/Logo_Basketball_grau.png","https://cdn.appack.de/TVK-Basketball/images/basketball-147794_1280.png")</f>
        <v>https://cdn.appack.de/TVK-Basketball/images/Logo_Basketball_grau.png</v>
      </c>
      <c r="F121" s="15" t="str">
        <f>'TVK Spiele 23-24 Stand 17.09.23'!$F121</f>
        <v>TVK U16m2</v>
      </c>
      <c r="G121">
        <v>4</v>
      </c>
      <c r="H121" t="str">
        <f t="shared" ref="H121:H163" si="7">IF(LEFT(I121,3)="TVK","https://cdn.appack.de/TVK-Basketball/images/Logo_Basketball_grau.png","https://cdn.appack.de/TVK-Basketball/images/basketball-147794_1280.png")</f>
        <v>https://cdn.appack.de/TVK-Basketball/images/basketball-147794_1280.png</v>
      </c>
      <c r="I121" t="str">
        <f>'TVK Spiele 23-24 Stand 17.09.23'!$G121</f>
        <v>1. FC Kaiserslautern 2</v>
      </c>
      <c r="J121">
        <v>4</v>
      </c>
    </row>
    <row r="122" spans="3:10" x14ac:dyDescent="0.2">
      <c r="C122" s="34">
        <f>'TVK Spiele 23-24 Stand 17.09.23'!$B122</f>
        <v>45346.583333333336</v>
      </c>
      <c r="D122" s="15">
        <f>'TVK Spiele 23-24 Stand 17.09.23'!$C122</f>
        <v>45346.583333333336</v>
      </c>
      <c r="E122" t="str">
        <f t="shared" si="6"/>
        <v>https://cdn.appack.de/TVK-Basketball/images/Logo_Basketball_grau.png</v>
      </c>
      <c r="F122" s="15" t="str">
        <f>'TVK Spiele 23-24 Stand 17.09.23'!$F122</f>
        <v>TVK U16m</v>
      </c>
      <c r="G122">
        <v>5</v>
      </c>
      <c r="H122" t="str">
        <f t="shared" si="7"/>
        <v>https://cdn.appack.de/TVK-Basketball/images/basketball-147794_1280.png</v>
      </c>
      <c r="I122" t="str">
        <f>'TVK Spiele 23-24 Stand 17.09.23'!$G122</f>
        <v>VfL Bad Kreuznach I</v>
      </c>
      <c r="J122">
        <v>5</v>
      </c>
    </row>
    <row r="123" spans="3:10" x14ac:dyDescent="0.2">
      <c r="C123" s="34">
        <f>'TVK Spiele 23-24 Stand 17.09.23'!$B123</f>
        <v>45346.666666666664</v>
      </c>
      <c r="D123" s="15">
        <f>'TVK Spiele 23-24 Stand 17.09.23'!$C123</f>
        <v>45346.666666666664</v>
      </c>
      <c r="E123" t="str">
        <f t="shared" si="6"/>
        <v>https://cdn.appack.de/TVK-Basketball/images/Logo_Basketball_grau.png</v>
      </c>
      <c r="F123" s="15" t="str">
        <f>'TVK Spiele 23-24 Stand 17.09.23'!$F123</f>
        <v>TVK U18m</v>
      </c>
      <c r="G123">
        <v>6</v>
      </c>
      <c r="H123" t="str">
        <f t="shared" si="7"/>
        <v>https://cdn.appack.de/TVK-Basketball/images/basketball-147794_1280.png</v>
      </c>
      <c r="I123" t="str">
        <f>'TVK Spiele 23-24 Stand 17.09.23'!$G123</f>
        <v>1. FC Kaiserslautern</v>
      </c>
      <c r="J123">
        <v>6</v>
      </c>
    </row>
    <row r="124" spans="3:10" x14ac:dyDescent="0.2">
      <c r="C124" s="34">
        <f>'TVK Spiele 23-24 Stand 17.09.23'!$B124</f>
        <v>45346.75</v>
      </c>
      <c r="D124" s="15">
        <f>'TVK Spiele 23-24 Stand 17.09.23'!$C124</f>
        <v>45346.75</v>
      </c>
      <c r="E124" t="str">
        <f t="shared" si="6"/>
        <v>https://cdn.appack.de/TVK-Basketball/images/Logo_Basketball_grau.png</v>
      </c>
      <c r="F124" s="15" t="str">
        <f>'TVK Spiele 23-24 Stand 17.09.23'!$F124</f>
        <v>TVK Damen</v>
      </c>
      <c r="G124">
        <v>7</v>
      </c>
      <c r="H124" t="str">
        <f t="shared" si="7"/>
        <v>https://cdn.appack.de/TVK-Basketball/images/basketball-147794_1280.png</v>
      </c>
      <c r="I124" t="str">
        <f>'TVK Spiele 23-24 Stand 17.09.23'!$G124</f>
        <v>1. FC Kaiserslautern 2</v>
      </c>
      <c r="J124">
        <v>7</v>
      </c>
    </row>
    <row r="125" spans="3:10" x14ac:dyDescent="0.2">
      <c r="C125" s="34">
        <f>'TVK Spiele 23-24 Stand 17.09.23'!$B125</f>
        <v>45346.833333333336</v>
      </c>
      <c r="D125" s="15">
        <f>'TVK Spiele 23-24 Stand 17.09.23'!$C125</f>
        <v>45346.833333333336</v>
      </c>
      <c r="E125" t="str">
        <f t="shared" si="6"/>
        <v>https://cdn.appack.de/TVK-Basketball/images/Logo_Basketball_grau.png</v>
      </c>
      <c r="F125" s="15" t="str">
        <f>'TVK Spiele 23-24 Stand 17.09.23'!$F125</f>
        <v>TVK I</v>
      </c>
      <c r="G125">
        <v>8</v>
      </c>
      <c r="H125" t="str">
        <f t="shared" si="7"/>
        <v>https://cdn.appack.de/TVK-Basketball/images/basketball-147794_1280.png</v>
      </c>
      <c r="I125" t="str">
        <f>'TVK Spiele 23-24 Stand 17.09.23'!$G125</f>
        <v>1. FC Kaiserslautern 2</v>
      </c>
      <c r="J125">
        <v>8</v>
      </c>
    </row>
    <row r="126" spans="3:10" x14ac:dyDescent="0.2">
      <c r="C126" s="34">
        <f>'TVK Spiele 23-24 Stand 17.09.23'!$B126</f>
        <v>45347.416666666664</v>
      </c>
      <c r="D126" s="15">
        <f>'TVK Spiele 23-24 Stand 17.09.23'!$C126</f>
        <v>45347.416666666664</v>
      </c>
      <c r="E126" t="str">
        <f t="shared" si="6"/>
        <v>https://cdn.appack.de/TVK-Basketball/images/Logo_Basketball_grau.png</v>
      </c>
      <c r="F126" s="15" t="str">
        <f>'TVK Spiele 23-24 Stand 17.09.23'!$F126</f>
        <v>TVK U12mix2</v>
      </c>
      <c r="G126">
        <v>9</v>
      </c>
      <c r="H126" t="str">
        <f t="shared" si="7"/>
        <v>https://cdn.appack.de/TVK-Basketball/images/basketball-147794_1280.png</v>
      </c>
      <c r="I126" t="str">
        <f>'TVK Spiele 23-24 Stand 17.09.23'!$G126</f>
        <v>1. FC Kaiserslautern 2</v>
      </c>
      <c r="J126">
        <v>9</v>
      </c>
    </row>
    <row r="127" spans="3:10" x14ac:dyDescent="0.2">
      <c r="C127" s="34">
        <f>'TVK Spiele 23-24 Stand 17.09.23'!$B127</f>
        <v>45347.5</v>
      </c>
      <c r="D127" s="15">
        <f>'TVK Spiele 23-24 Stand 17.09.23'!$C127</f>
        <v>45347.5</v>
      </c>
      <c r="E127" t="str">
        <f t="shared" si="6"/>
        <v>https://cdn.appack.de/TVK-Basketball/images/Logo_Basketball_grau.png</v>
      </c>
      <c r="F127" s="15" t="str">
        <f>'TVK Spiele 23-24 Stand 17.09.23'!$F127</f>
        <v>TVK U12mix1</v>
      </c>
      <c r="G127">
        <v>10</v>
      </c>
      <c r="H127" t="str">
        <f t="shared" si="7"/>
        <v>https://cdn.appack.de/TVK-Basketball/images/basketball-147794_1280.png</v>
      </c>
      <c r="I127" t="str">
        <f>'TVK Spiele 23-24 Stand 17.09.23'!$G127</f>
        <v>1. FC Kaiserslautern 1</v>
      </c>
      <c r="J127">
        <v>10</v>
      </c>
    </row>
    <row r="128" spans="3:10" x14ac:dyDescent="0.2">
      <c r="C128" s="34">
        <f>'TVK Spiele 23-24 Stand 17.09.23'!$B128</f>
        <v>45347.583333333336</v>
      </c>
      <c r="D128" s="15">
        <f>'TVK Spiele 23-24 Stand 17.09.23'!$C128</f>
        <v>45347.583333333336</v>
      </c>
      <c r="E128" t="str">
        <f t="shared" si="6"/>
        <v>https://cdn.appack.de/TVK-Basketball/images/Logo_Basketball_grau.png</v>
      </c>
      <c r="F128" s="15" t="str">
        <f>'TVK Spiele 23-24 Stand 17.09.23'!$F128</f>
        <v>TVK U14m</v>
      </c>
      <c r="G128">
        <v>11</v>
      </c>
      <c r="H128" t="str">
        <f t="shared" si="7"/>
        <v>https://cdn.appack.de/TVK-Basketball/images/basketball-147794_1280.png</v>
      </c>
      <c r="I128" t="str">
        <f>'TVK Spiele 23-24 Stand 17.09.23'!$G128</f>
        <v>1. FC Kaiserslautern 2</v>
      </c>
      <c r="J128">
        <v>11</v>
      </c>
    </row>
    <row r="129" spans="3:10" x14ac:dyDescent="0.2">
      <c r="C129" s="34">
        <f>'TVK Spiele 23-24 Stand 17.09.23'!$B129</f>
        <v>45347.666666666664</v>
      </c>
      <c r="D129" s="15">
        <f>'TVK Spiele 23-24 Stand 17.09.23'!$C129</f>
        <v>45347.666666666664</v>
      </c>
      <c r="E129" t="str">
        <f t="shared" si="6"/>
        <v>https://cdn.appack.de/TVK-Basketball/images/Logo_Basketball_grau.png</v>
      </c>
      <c r="F129" s="15" t="str">
        <f>'TVK Spiele 23-24 Stand 17.09.23'!$F129</f>
        <v>TVK U14w</v>
      </c>
      <c r="G129">
        <v>12</v>
      </c>
      <c r="H129" t="str">
        <f t="shared" si="7"/>
        <v>https://cdn.appack.de/TVK-Basketball/images/basketball-147794_1280.png</v>
      </c>
      <c r="I129" t="str">
        <f>'TVK Spiele 23-24 Stand 17.09.23'!$G129</f>
        <v>1. FC Kaiserslautern</v>
      </c>
      <c r="J129">
        <v>12</v>
      </c>
    </row>
    <row r="130" spans="3:10" x14ac:dyDescent="0.2">
      <c r="C130" s="34">
        <f>'TVK Spiele 23-24 Stand 17.09.23'!$B130</f>
        <v>45347.75</v>
      </c>
      <c r="D130" s="15">
        <f>'TVK Spiele 23-24 Stand 17.09.23'!$C130</f>
        <v>45347.75</v>
      </c>
      <c r="E130" t="str">
        <f t="shared" si="6"/>
        <v>https://cdn.appack.de/TVK-Basketball/images/Logo_Basketball_grau.png</v>
      </c>
      <c r="F130" s="15" t="str">
        <f>'TVK Spiele 23-24 Stand 17.09.23'!$F130</f>
        <v>TVK U16w</v>
      </c>
      <c r="G130">
        <v>13</v>
      </c>
      <c r="H130" t="str">
        <f t="shared" si="7"/>
        <v>https://cdn.appack.de/TVK-Basketball/images/basketball-147794_1280.png</v>
      </c>
      <c r="I130" t="str">
        <f>'TVK Spiele 23-24 Stand 17.09.23'!$G130</f>
        <v>SG Towers Speyer/Schifferstadt</v>
      </c>
      <c r="J130">
        <v>13</v>
      </c>
    </row>
    <row r="131" spans="3:10" x14ac:dyDescent="0.2">
      <c r="C131" s="34">
        <f>'TVK Spiele 23-24 Stand 17.09.23'!$B131</f>
        <v>45353.458333333336</v>
      </c>
      <c r="D131" s="15">
        <f>'TVK Spiele 23-24 Stand 17.09.23'!$C131</f>
        <v>45353.458333333336</v>
      </c>
      <c r="E131" t="str">
        <f t="shared" si="6"/>
        <v>https://cdn.appack.de/TVK-Basketball/images/basketball-147794_1280.png</v>
      </c>
      <c r="F131" s="15" t="str">
        <f>'TVK Spiele 23-24 Stand 17.09.23'!$F131</f>
        <v>SG TV Dürkheim-BB-Int. Speyer 2</v>
      </c>
      <c r="G131">
        <v>14</v>
      </c>
      <c r="H131" t="str">
        <f t="shared" si="7"/>
        <v>https://cdn.appack.de/TVK-Basketball/images/Logo_Basketball_grau.png</v>
      </c>
      <c r="I131" t="str">
        <f>'TVK Spiele 23-24 Stand 17.09.23'!$G131</f>
        <v>TVK U12mix2</v>
      </c>
      <c r="J131">
        <v>14</v>
      </c>
    </row>
    <row r="132" spans="3:10" x14ac:dyDescent="0.2">
      <c r="C132" s="34">
        <f>'TVK Spiele 23-24 Stand 17.09.23'!$B132</f>
        <v>45353.666666666664</v>
      </c>
      <c r="D132" s="15">
        <f>'TVK Spiele 23-24 Stand 17.09.23'!$C132</f>
        <v>45353.666666666664</v>
      </c>
      <c r="E132" t="str">
        <f t="shared" si="6"/>
        <v>https://cdn.appack.de/TVK-Basketball/images/basketball-147794_1280.png</v>
      </c>
      <c r="F132" s="15" t="str">
        <f>'TVK Spiele 23-24 Stand 17.09.23'!$F132</f>
        <v>TV St. Ingbert</v>
      </c>
      <c r="G132">
        <v>15</v>
      </c>
      <c r="H132" t="str">
        <f t="shared" si="7"/>
        <v>https://cdn.appack.de/TVK-Basketball/images/Logo_Basketball_grau.png</v>
      </c>
      <c r="I132" t="str">
        <f>'TVK Spiele 23-24 Stand 17.09.23'!$G132</f>
        <v>TVK U16m</v>
      </c>
      <c r="J132">
        <v>15</v>
      </c>
    </row>
    <row r="133" spans="3:10" x14ac:dyDescent="0.2">
      <c r="C133" s="34">
        <f>'TVK Spiele 23-24 Stand 17.09.23'!$B133</f>
        <v>45354.458333333336</v>
      </c>
      <c r="D133" s="15">
        <f>'TVK Spiele 23-24 Stand 17.09.23'!$C133</f>
        <v>45354.458333333336</v>
      </c>
      <c r="E133" t="str">
        <f t="shared" si="6"/>
        <v>https://cdn.appack.de/TVK-Basketball/images/basketball-147794_1280.png</v>
      </c>
      <c r="F133" s="15" t="str">
        <f>'TVK Spiele 23-24 Stand 17.09.23'!$F133</f>
        <v>TV Dürkheim</v>
      </c>
      <c r="G133">
        <v>16</v>
      </c>
      <c r="H133" t="str">
        <f t="shared" si="7"/>
        <v>https://cdn.appack.de/TVK-Basketball/images/Logo_Basketball_grau.png</v>
      </c>
      <c r="I133" t="str">
        <f>'TVK Spiele 23-24 Stand 17.09.23'!$G133</f>
        <v>TVK U14w</v>
      </c>
      <c r="J133">
        <v>16</v>
      </c>
    </row>
    <row r="134" spans="3:10" x14ac:dyDescent="0.2">
      <c r="C134" s="34">
        <f>'TVK Spiele 23-24 Stand 17.09.23'!$B134</f>
        <v>45354.5</v>
      </c>
      <c r="D134" s="15">
        <f>'TVK Spiele 23-24 Stand 17.09.23'!$C134</f>
        <v>45354.5</v>
      </c>
      <c r="E134" t="str">
        <f t="shared" si="6"/>
        <v>https://cdn.appack.de/TVK-Basketball/images/basketball-147794_1280.png</v>
      </c>
      <c r="F134" s="15" t="str">
        <f>'TVK Spiele 23-24 Stand 17.09.23'!$F134</f>
        <v>VT Zweibrücken</v>
      </c>
      <c r="G134">
        <v>17</v>
      </c>
      <c r="H134" t="str">
        <f t="shared" si="7"/>
        <v>https://cdn.appack.de/TVK-Basketball/images/Logo_Basketball_grau.png</v>
      </c>
      <c r="I134" t="str">
        <f>'TVK Spiele 23-24 Stand 17.09.23'!$G134</f>
        <v>TVK U16w</v>
      </c>
      <c r="J134">
        <v>17</v>
      </c>
    </row>
    <row r="135" spans="3:10" x14ac:dyDescent="0.2">
      <c r="C135" s="34">
        <f>'TVK Spiele 23-24 Stand 17.09.23'!$B135</f>
        <v>45354.5625</v>
      </c>
      <c r="D135" s="15">
        <f>'TVK Spiele 23-24 Stand 17.09.23'!$C135</f>
        <v>45354.5625</v>
      </c>
      <c r="E135" t="str">
        <f t="shared" si="6"/>
        <v>https://cdn.appack.de/TVK-Basketball/images/basketball-147794_1280.png</v>
      </c>
      <c r="F135" s="15" t="str">
        <f>'TVK Spiele 23-24 Stand 17.09.23'!$F135</f>
        <v>SG TV Dürkheim-BB-Int. Speyer 2</v>
      </c>
      <c r="G135">
        <v>18</v>
      </c>
      <c r="H135" t="str">
        <f t="shared" si="7"/>
        <v>https://cdn.appack.de/TVK-Basketball/images/Logo_Basketball_grau.png</v>
      </c>
      <c r="I135" t="str">
        <f>'TVK Spiele 23-24 Stand 17.09.23'!$G135</f>
        <v>TVK U14m</v>
      </c>
      <c r="J135">
        <v>18</v>
      </c>
    </row>
    <row r="136" spans="3:10" x14ac:dyDescent="0.2">
      <c r="C136" s="34">
        <f>'TVK Spiele 23-24 Stand 17.09.23'!$B136</f>
        <v>45354.583333333336</v>
      </c>
      <c r="D136" s="15">
        <f>'TVK Spiele 23-24 Stand 17.09.23'!$C136</f>
        <v>45354.583333333336</v>
      </c>
      <c r="E136" t="str">
        <f t="shared" si="6"/>
        <v>https://cdn.appack.de/TVK-Basketball/images/basketball-147794_1280.png</v>
      </c>
      <c r="F136" s="15" t="str">
        <f>'TVK Spiele 23-24 Stand 17.09.23'!$F136</f>
        <v>DJK Nieder-Olm 2</v>
      </c>
      <c r="G136">
        <v>19</v>
      </c>
      <c r="H136" t="str">
        <f t="shared" si="7"/>
        <v>https://cdn.appack.de/TVK-Basketball/images/Logo_Basketball_grau.png</v>
      </c>
      <c r="I136" t="str">
        <f>'TVK Spiele 23-24 Stand 17.09.23'!$G136</f>
        <v>TVK I</v>
      </c>
      <c r="J136">
        <v>19</v>
      </c>
    </row>
    <row r="137" spans="3:10" x14ac:dyDescent="0.2">
      <c r="C137" s="34">
        <f>'TVK Spiele 23-24 Stand 17.09.23'!$B137</f>
        <v>45354.583333333336</v>
      </c>
      <c r="D137" s="15">
        <f>'TVK Spiele 23-24 Stand 17.09.23'!$C137</f>
        <v>45354.583333333336</v>
      </c>
      <c r="E137" t="str">
        <f t="shared" si="6"/>
        <v>https://cdn.appack.de/TVK-Basketball/images/basketball-147794_1280.png</v>
      </c>
      <c r="F137" s="15" t="str">
        <f>'TVK Spiele 23-24 Stand 17.09.23'!$F137</f>
        <v>VT Zweibrücken</v>
      </c>
      <c r="G137">
        <v>20</v>
      </c>
      <c r="H137" t="str">
        <f t="shared" si="7"/>
        <v>https://cdn.appack.de/TVK-Basketball/images/Logo_Basketball_grau.png</v>
      </c>
      <c r="I137" t="str">
        <f>'TVK Spiele 23-24 Stand 17.09.23'!$G137</f>
        <v>TVK U18m</v>
      </c>
      <c r="J137">
        <v>20</v>
      </c>
    </row>
    <row r="138" spans="3:10" x14ac:dyDescent="0.2">
      <c r="C138" s="34">
        <f>'TVK Spiele 23-24 Stand 17.09.23'!$B138</f>
        <v>45354.666666666664</v>
      </c>
      <c r="D138" s="15">
        <f>'TVK Spiele 23-24 Stand 17.09.23'!$C138</f>
        <v>45354.666666666664</v>
      </c>
      <c r="E138" t="str">
        <f t="shared" si="6"/>
        <v>https://cdn.appack.de/TVK-Basketball/images/basketball-147794_1280.png</v>
      </c>
      <c r="F138" s="15" t="str">
        <f>'TVK Spiele 23-24 Stand 17.09.23'!$F138</f>
        <v>TSG Grünstadt</v>
      </c>
      <c r="G138">
        <v>21</v>
      </c>
      <c r="H138" t="str">
        <f t="shared" si="7"/>
        <v>https://cdn.appack.de/TVK-Basketball/images/Logo_Basketball_grau.png</v>
      </c>
      <c r="I138" t="str">
        <f>'TVK Spiele 23-24 Stand 17.09.23'!$G138</f>
        <v>TVK U16m2</v>
      </c>
      <c r="J138">
        <v>21</v>
      </c>
    </row>
    <row r="139" spans="3:10" x14ac:dyDescent="0.2">
      <c r="C139" s="34">
        <f>'TVK Spiele 23-24 Stand 17.09.23'!$B139</f>
        <v>45354.75</v>
      </c>
      <c r="D139" s="15">
        <f>'TVK Spiele 23-24 Stand 17.09.23'!$C139</f>
        <v>45354.75</v>
      </c>
      <c r="E139" t="str">
        <f t="shared" si="6"/>
        <v>https://cdn.appack.de/TVK-Basketball/images/basketball-147794_1280.png</v>
      </c>
      <c r="F139" s="15" t="str">
        <f>'TVK Spiele 23-24 Stand 17.09.23'!$F139</f>
        <v>VT Zweibrücken 2</v>
      </c>
      <c r="G139">
        <v>22</v>
      </c>
      <c r="H139" t="str">
        <f t="shared" si="7"/>
        <v>https://cdn.appack.de/TVK-Basketball/images/Logo_Basketball_grau.png</v>
      </c>
      <c r="I139" t="str">
        <f>'TVK Spiele 23-24 Stand 17.09.23'!$G139</f>
        <v>TVK II</v>
      </c>
      <c r="J139">
        <v>22</v>
      </c>
    </row>
    <row r="140" spans="3:10" x14ac:dyDescent="0.2">
      <c r="C140" s="34">
        <f>'TVK Spiele 23-24 Stand 17.09.23'!$B140</f>
        <v>45360.5</v>
      </c>
      <c r="D140" s="15">
        <f>'TVK Spiele 23-24 Stand 17.09.23'!$C140</f>
        <v>45360.5</v>
      </c>
      <c r="E140" t="str">
        <f t="shared" si="6"/>
        <v>https://cdn.appack.de/TVK-Basketball/images/Logo_Basketball_grau.png</v>
      </c>
      <c r="F140" s="15" t="str">
        <f>'TVK Spiele 23-24 Stand 17.09.23'!$F140</f>
        <v>TVK U16m2</v>
      </c>
      <c r="G140">
        <v>23</v>
      </c>
      <c r="H140" t="str">
        <f t="shared" si="7"/>
        <v>https://cdn.appack.de/TVK-Basketball/images/basketball-147794_1280.png</v>
      </c>
      <c r="I140" t="str">
        <f>'TVK Spiele 23-24 Stand 17.09.23'!$G140</f>
        <v>Eintracht Lambsheim e.V.</v>
      </c>
      <c r="J140">
        <v>23</v>
      </c>
    </row>
    <row r="141" spans="3:10" x14ac:dyDescent="0.2">
      <c r="C141" s="34">
        <f>'TVK Spiele 23-24 Stand 17.09.23'!$B141</f>
        <v>45360.583333333336</v>
      </c>
      <c r="D141" s="15">
        <f>'TVK Spiele 23-24 Stand 17.09.23'!$C141</f>
        <v>45360.583333333336</v>
      </c>
      <c r="E141" t="str">
        <f t="shared" si="6"/>
        <v>https://cdn.appack.de/TVK-Basketball/images/Logo_Basketball_grau.png</v>
      </c>
      <c r="F141" s="15" t="str">
        <f>'TVK Spiele 23-24 Stand 17.09.23'!$F141</f>
        <v>TVK U16m</v>
      </c>
      <c r="G141">
        <v>24</v>
      </c>
      <c r="H141" t="str">
        <f t="shared" si="7"/>
        <v>https://cdn.appack.de/TVK-Basketball/images/basketball-147794_1280.png</v>
      </c>
      <c r="I141" t="str">
        <f>'TVK Spiele 23-24 Stand 17.09.23'!$G141</f>
        <v>Trimmelter SV</v>
      </c>
      <c r="J141">
        <v>24</v>
      </c>
    </row>
    <row r="142" spans="3:10" x14ac:dyDescent="0.2">
      <c r="C142" s="34">
        <f>'TVK Spiele 23-24 Stand 17.09.23'!$B142</f>
        <v>45360.666666666664</v>
      </c>
      <c r="D142" s="15">
        <f>'TVK Spiele 23-24 Stand 17.09.23'!$C142</f>
        <v>45360.666666666664</v>
      </c>
      <c r="E142" t="str">
        <f t="shared" si="6"/>
        <v>https://cdn.appack.de/TVK-Basketball/images/Logo_Basketball_grau.png</v>
      </c>
      <c r="F142" s="15" t="str">
        <f>'TVK Spiele 23-24 Stand 17.09.23'!$F142</f>
        <v>TVK II</v>
      </c>
      <c r="G142">
        <v>25</v>
      </c>
      <c r="H142" t="str">
        <f t="shared" si="7"/>
        <v>https://cdn.appack.de/TVK-Basketball/images/basketball-147794_1280.png</v>
      </c>
      <c r="I142" t="str">
        <f>'TVK Spiele 23-24 Stand 17.09.23'!$G142</f>
        <v>Eintracht Lambsheim 2</v>
      </c>
      <c r="J142">
        <v>25</v>
      </c>
    </row>
    <row r="143" spans="3:10" x14ac:dyDescent="0.2">
      <c r="C143" s="34">
        <f>'TVK Spiele 23-24 Stand 17.09.23'!$B143</f>
        <v>45360.833333333336</v>
      </c>
      <c r="D143" s="15">
        <f>'TVK Spiele 23-24 Stand 17.09.23'!$C143</f>
        <v>45360.833333333336</v>
      </c>
      <c r="E143" t="str">
        <f t="shared" si="6"/>
        <v>https://cdn.appack.de/TVK-Basketball/images/Logo_Basketball_grau.png</v>
      </c>
      <c r="F143" s="15" t="str">
        <f>'TVK Spiele 23-24 Stand 17.09.23'!$F143</f>
        <v>TVK I</v>
      </c>
      <c r="G143">
        <v>26</v>
      </c>
      <c r="H143" t="str">
        <f t="shared" si="7"/>
        <v>https://cdn.appack.de/TVK-Basketball/images/basketball-147794_1280.png</v>
      </c>
      <c r="I143" t="str">
        <f>'TVK Spiele 23-24 Stand 17.09.23'!$G143</f>
        <v>BBC Fastbreakers Rockenhausen</v>
      </c>
      <c r="J143">
        <v>26</v>
      </c>
    </row>
    <row r="144" spans="3:10" x14ac:dyDescent="0.2">
      <c r="C144" s="34">
        <f>'TVK Spiele 23-24 Stand 17.09.23'!$B144</f>
        <v>45361.416666666664</v>
      </c>
      <c r="D144" s="15">
        <f>'TVK Spiele 23-24 Stand 17.09.23'!$C144</f>
        <v>45361.416666666664</v>
      </c>
      <c r="E144" t="str">
        <f t="shared" si="6"/>
        <v>https://cdn.appack.de/TVK-Basketball/images/Logo_Basketball_grau.png</v>
      </c>
      <c r="F144" s="15" t="str">
        <f>'TVK Spiele 23-24 Stand 17.09.23'!$F144</f>
        <v>TVK U12mix1</v>
      </c>
      <c r="G144">
        <v>27</v>
      </c>
      <c r="H144" t="str">
        <f t="shared" si="7"/>
        <v>https://cdn.appack.de/TVK-Basketball/images/basketball-147794_1280.png</v>
      </c>
      <c r="I144" t="str">
        <f>'TVK Spiele 23-24 Stand 17.09.23'!$G144</f>
        <v>ASC Theresianum 1</v>
      </c>
      <c r="J144">
        <v>27</v>
      </c>
    </row>
    <row r="145" spans="3:10" x14ac:dyDescent="0.2">
      <c r="C145" s="34">
        <f>'TVK Spiele 23-24 Stand 17.09.23'!$B145</f>
        <v>45361.5</v>
      </c>
      <c r="D145" s="15">
        <f>'TVK Spiele 23-24 Stand 17.09.23'!$C145</f>
        <v>45361.5</v>
      </c>
      <c r="E145" t="str">
        <f t="shared" si="6"/>
        <v>https://cdn.appack.de/TVK-Basketball/images/Logo_Basketball_grau.png</v>
      </c>
      <c r="F145" s="15" t="str">
        <f>'TVK Spiele 23-24 Stand 17.09.23'!$F145</f>
        <v>TVK U12mix2</v>
      </c>
      <c r="G145">
        <v>28</v>
      </c>
      <c r="H145" t="str">
        <f t="shared" si="7"/>
        <v>https://cdn.appack.de/TVK-Basketball/images/basketball-147794_1280.png</v>
      </c>
      <c r="I145" t="str">
        <f>'TVK Spiele 23-24 Stand 17.09.23'!$G145</f>
        <v>Eintracht Lambsheim e.V.</v>
      </c>
      <c r="J145">
        <v>28</v>
      </c>
    </row>
    <row r="146" spans="3:10" x14ac:dyDescent="0.2">
      <c r="C146" s="34">
        <f>'TVK Spiele 23-24 Stand 17.09.23'!$B146</f>
        <v>45361.583333333336</v>
      </c>
      <c r="D146" s="15">
        <f>'TVK Spiele 23-24 Stand 17.09.23'!$C146</f>
        <v>45361.583333333336</v>
      </c>
      <c r="E146" t="str">
        <f t="shared" si="6"/>
        <v>https://cdn.appack.de/TVK-Basketball/images/Logo_Basketball_grau.png</v>
      </c>
      <c r="F146" s="15" t="str">
        <f>'TVK Spiele 23-24 Stand 17.09.23'!$F146</f>
        <v>TVK U14m</v>
      </c>
      <c r="G146">
        <v>29</v>
      </c>
      <c r="H146" t="str">
        <f t="shared" si="7"/>
        <v>https://cdn.appack.de/TVK-Basketball/images/basketball-147794_1280.png</v>
      </c>
      <c r="I146" t="str">
        <f>'TVK Spiele 23-24 Stand 17.09.23'!$G146</f>
        <v>BBC Rockenhausen</v>
      </c>
      <c r="J146">
        <v>29</v>
      </c>
    </row>
    <row r="147" spans="3:10" x14ac:dyDescent="0.2">
      <c r="C147" s="34">
        <f>'TVK Spiele 23-24 Stand 17.09.23'!$B147</f>
        <v>45361.666666666664</v>
      </c>
      <c r="D147" s="15">
        <f>'TVK Spiele 23-24 Stand 17.09.23'!$C147</f>
        <v>45361.666666666664</v>
      </c>
      <c r="E147" t="str">
        <f t="shared" si="6"/>
        <v>https://cdn.appack.de/TVK-Basketball/images/Logo_Basketball_grau.png</v>
      </c>
      <c r="F147" s="15" t="str">
        <f>'TVK Spiele 23-24 Stand 17.09.23'!$F147</f>
        <v>TVK U16w</v>
      </c>
      <c r="G147">
        <v>30</v>
      </c>
      <c r="H147" t="str">
        <f t="shared" si="7"/>
        <v>https://cdn.appack.de/TVK-Basketball/images/basketball-147794_1280.png</v>
      </c>
      <c r="I147" t="str">
        <f>'TVK Spiele 23-24 Stand 17.09.23'!$G147</f>
        <v>Eintracht Lambsheim e.V.</v>
      </c>
      <c r="J147">
        <v>30</v>
      </c>
    </row>
    <row r="148" spans="3:10" x14ac:dyDescent="0.2">
      <c r="C148" s="34">
        <f>'TVK Spiele 23-24 Stand 17.09.23'!$B148</f>
        <v>45367.5</v>
      </c>
      <c r="D148" s="15">
        <f>'TVK Spiele 23-24 Stand 17.09.23'!$C148</f>
        <v>45367.5</v>
      </c>
      <c r="E148" t="str">
        <f t="shared" si="6"/>
        <v>https://cdn.appack.de/TVK-Basketball/images/basketball-147794_1280.png</v>
      </c>
      <c r="F148" s="15" t="str">
        <f>'TVK Spiele 23-24 Stand 17.09.23'!$F148</f>
        <v>TSG Maxdorf 1</v>
      </c>
      <c r="G148">
        <v>31</v>
      </c>
      <c r="H148" t="str">
        <f t="shared" si="7"/>
        <v>https://cdn.appack.de/TVK-Basketball/images/Logo_Basketball_grau.png</v>
      </c>
      <c r="I148" t="str">
        <f>'TVK Spiele 23-24 Stand 17.09.23'!$G148</f>
        <v>TVK U12mix1</v>
      </c>
      <c r="J148">
        <v>31</v>
      </c>
    </row>
    <row r="149" spans="3:10" x14ac:dyDescent="0.2">
      <c r="C149" s="34">
        <f>'TVK Spiele 23-24 Stand 17.09.23'!$B149</f>
        <v>45367.583333333336</v>
      </c>
      <c r="D149" s="15">
        <f>'TVK Spiele 23-24 Stand 17.09.23'!$C149</f>
        <v>45367.583333333336</v>
      </c>
      <c r="E149" t="str">
        <f t="shared" si="6"/>
        <v>https://cdn.appack.de/TVK-Basketball/images/basketball-147794_1280.png</v>
      </c>
      <c r="F149" s="15" t="str">
        <f>'TVK Spiele 23-24 Stand 17.09.23'!$F149</f>
        <v>Eintracht Lambsheim e.V.</v>
      </c>
      <c r="G149">
        <v>32</v>
      </c>
      <c r="H149" t="str">
        <f t="shared" si="7"/>
        <v>https://cdn.appack.de/TVK-Basketball/images/Logo_Basketball_grau.png</v>
      </c>
      <c r="I149" t="str">
        <f>'TVK Spiele 23-24 Stand 17.09.23'!$G149</f>
        <v>TVK U14m</v>
      </c>
      <c r="J149">
        <v>32</v>
      </c>
    </row>
    <row r="150" spans="3:10" x14ac:dyDescent="0.2">
      <c r="C150" s="34">
        <f>'TVK Spiele 23-24 Stand 17.09.23'!$B150</f>
        <v>45367.583333333336</v>
      </c>
      <c r="D150" s="15">
        <f>'TVK Spiele 23-24 Stand 17.09.23'!$C150</f>
        <v>45367.583333333336</v>
      </c>
      <c r="E150" t="str">
        <f t="shared" si="6"/>
        <v>https://cdn.appack.de/TVK-Basketball/images/basketball-147794_1280.png</v>
      </c>
      <c r="F150" s="15" t="str">
        <f>'TVK Spiele 23-24 Stand 17.09.23'!$F150</f>
        <v>TSG Maxdorf 2</v>
      </c>
      <c r="G150">
        <v>33</v>
      </c>
      <c r="H150" t="str">
        <f t="shared" si="7"/>
        <v>https://cdn.appack.de/TVK-Basketball/images/Logo_Basketball_grau.png</v>
      </c>
      <c r="I150" t="str">
        <f>'TVK Spiele 23-24 Stand 17.09.23'!$G150</f>
        <v>TVK U12mix2</v>
      </c>
      <c r="J150">
        <v>33</v>
      </c>
    </row>
    <row r="151" spans="3:10" x14ac:dyDescent="0.2">
      <c r="C151" s="34">
        <f>'TVK Spiele 23-24 Stand 17.09.23'!$B151</f>
        <v>45367.635416666664</v>
      </c>
      <c r="D151" s="15">
        <f>'TVK Spiele 23-24 Stand 17.09.23'!$C151</f>
        <v>45367.635416666664</v>
      </c>
      <c r="E151" t="str">
        <f t="shared" si="6"/>
        <v>https://cdn.appack.de/TVK-Basketball/images/basketball-147794_1280.png</v>
      </c>
      <c r="F151" s="15" t="str">
        <f>'TVK Spiele 23-24 Stand 17.09.23'!$F151</f>
        <v>SG Lützel-Post Koblenz</v>
      </c>
      <c r="G151">
        <v>34</v>
      </c>
      <c r="H151" t="str">
        <f t="shared" si="7"/>
        <v>https://cdn.appack.de/TVK-Basketball/images/Logo_Basketball_grau.png</v>
      </c>
      <c r="I151" t="str">
        <f>'TVK Spiele 23-24 Stand 17.09.23'!$G151</f>
        <v>TVK U16m</v>
      </c>
      <c r="J151">
        <v>34</v>
      </c>
    </row>
    <row r="152" spans="3:10" x14ac:dyDescent="0.2">
      <c r="C152" s="34">
        <f>'TVK Spiele 23-24 Stand 17.09.23'!$B152</f>
        <v>45367.666666666664</v>
      </c>
      <c r="D152" s="15">
        <f>'TVK Spiele 23-24 Stand 17.09.23'!$C152</f>
        <v>45367.666666666664</v>
      </c>
      <c r="E152" t="str">
        <f t="shared" si="6"/>
        <v>https://cdn.appack.de/TVK-Basketball/images/basketball-147794_1280.png</v>
      </c>
      <c r="F152" s="15" t="str">
        <f>'TVK Spiele 23-24 Stand 17.09.23'!$F152</f>
        <v>TSG Maxdorf</v>
      </c>
      <c r="G152">
        <v>35</v>
      </c>
      <c r="H152" t="str">
        <f t="shared" si="7"/>
        <v>https://cdn.appack.de/TVK-Basketball/images/Logo_Basketball_grau.png</v>
      </c>
      <c r="I152" t="str">
        <f>'TVK Spiele 23-24 Stand 17.09.23'!$G152</f>
        <v>TVK U14w</v>
      </c>
      <c r="J152">
        <v>35</v>
      </c>
    </row>
    <row r="153" spans="3:10" x14ac:dyDescent="0.2">
      <c r="C153" s="34">
        <f>'TVK Spiele 23-24 Stand 17.09.23'!$B153</f>
        <v>45367.666666666664</v>
      </c>
      <c r="D153" s="15">
        <f>'TVK Spiele 23-24 Stand 17.09.23'!$C153</f>
        <v>45367.666666666664</v>
      </c>
      <c r="E153" t="str">
        <f t="shared" si="6"/>
        <v>https://cdn.appack.de/TVK-Basketball/images/basketball-147794_1280.png</v>
      </c>
      <c r="F153" s="15" t="str">
        <f>'TVK Spiele 23-24 Stand 17.09.23'!$F153</f>
        <v>Eintracht Lambsheim e.V. 2</v>
      </c>
      <c r="G153">
        <v>36</v>
      </c>
      <c r="H153" t="str">
        <f t="shared" si="7"/>
        <v>https://cdn.appack.de/TVK-Basketball/images/Logo_Basketball_grau.png</v>
      </c>
      <c r="I153" t="str">
        <f>'TVK Spiele 23-24 Stand 17.09.23'!$G153</f>
        <v>TVK U16m2</v>
      </c>
      <c r="J153">
        <v>36</v>
      </c>
    </row>
    <row r="154" spans="3:10" x14ac:dyDescent="0.2">
      <c r="C154" s="34">
        <f>'TVK Spiele 23-24 Stand 17.09.23'!$B154</f>
        <v>45367.708333333336</v>
      </c>
      <c r="D154" s="15">
        <f>'TVK Spiele 23-24 Stand 17.09.23'!$C154</f>
        <v>45367.708333333336</v>
      </c>
      <c r="E154" t="str">
        <f t="shared" si="6"/>
        <v>https://cdn.appack.de/TVK-Basketball/images/basketball-147794_1280.png</v>
      </c>
      <c r="F154" s="15" t="str">
        <f>'TVK Spiele 23-24 Stand 17.09.23'!$F154</f>
        <v>TV Clausen</v>
      </c>
      <c r="G154">
        <v>37</v>
      </c>
      <c r="H154" t="str">
        <f t="shared" si="7"/>
        <v>https://cdn.appack.de/TVK-Basketball/images/Logo_Basketball_grau.png</v>
      </c>
      <c r="I154" t="str">
        <f>'TVK Spiele 23-24 Stand 17.09.23'!$G154</f>
        <v>TVK Damen</v>
      </c>
      <c r="J154">
        <v>37</v>
      </c>
    </row>
    <row r="155" spans="3:10" x14ac:dyDescent="0.2">
      <c r="C155" s="34">
        <f>'TVK Spiele 23-24 Stand 17.09.23'!$B155</f>
        <v>45367.791666666664</v>
      </c>
      <c r="D155" s="15">
        <f>'TVK Spiele 23-24 Stand 17.09.23'!$C155</f>
        <v>45367.791666666664</v>
      </c>
      <c r="E155" t="str">
        <f t="shared" si="6"/>
        <v>https://cdn.appack.de/TVK-Basketball/images/basketball-147794_1280.png</v>
      </c>
      <c r="F155" s="15" t="str">
        <f>'TVK Spiele 23-24 Stand 17.09.23'!$F155</f>
        <v>TV Clausen</v>
      </c>
      <c r="G155">
        <v>38</v>
      </c>
      <c r="H155" t="str">
        <f t="shared" si="7"/>
        <v>https://cdn.appack.de/TVK-Basketball/images/Logo_Basketball_grau.png</v>
      </c>
      <c r="I155" t="str">
        <f>'TVK Spiele 23-24 Stand 17.09.23'!$G155</f>
        <v>TVK II</v>
      </c>
      <c r="J155">
        <v>38</v>
      </c>
    </row>
    <row r="156" spans="3:10" x14ac:dyDescent="0.2">
      <c r="C156" s="34">
        <f>'TVK Spiele 23-24 Stand 17.09.23'!$B156</f>
        <v>45367.833333333336</v>
      </c>
      <c r="D156" s="15">
        <f>'TVK Spiele 23-24 Stand 17.09.23'!$C156</f>
        <v>45367.833333333336</v>
      </c>
      <c r="E156" t="str">
        <f t="shared" si="6"/>
        <v>https://cdn.appack.de/TVK-Basketball/images/basketball-147794_1280.png</v>
      </c>
      <c r="F156" s="15" t="str">
        <f>'TVK Spiele 23-24 Stand 17.09.23'!$F156</f>
        <v>VfL Bad Kreuznach</v>
      </c>
      <c r="G156">
        <v>39</v>
      </c>
      <c r="H156" t="str">
        <f t="shared" si="7"/>
        <v>https://cdn.appack.de/TVK-Basketball/images/Logo_Basketball_grau.png</v>
      </c>
      <c r="I156" t="str">
        <f>'TVK Spiele 23-24 Stand 17.09.23'!$G156</f>
        <v>TVK I</v>
      </c>
      <c r="J156">
        <v>39</v>
      </c>
    </row>
    <row r="157" spans="3:10" x14ac:dyDescent="0.2">
      <c r="C157" s="34">
        <f>'TVK Spiele 23-24 Stand 17.09.23'!$B157</f>
        <v>45368.666666666664</v>
      </c>
      <c r="D157" s="15">
        <f>'TVK Spiele 23-24 Stand 17.09.23'!$C157</f>
        <v>45368.666666666664</v>
      </c>
      <c r="E157" t="str">
        <f t="shared" si="6"/>
        <v>https://cdn.appack.de/TVK-Basketball/images/basketball-147794_1280.png</v>
      </c>
      <c r="F157" s="15" t="str">
        <f>'TVK Spiele 23-24 Stand 17.09.23'!$F157</f>
        <v>BBV 'Gorillas' Hassloch</v>
      </c>
      <c r="G157">
        <v>40</v>
      </c>
      <c r="H157" t="str">
        <f t="shared" si="7"/>
        <v>https://cdn.appack.de/TVK-Basketball/images/Logo_Basketball_grau.png</v>
      </c>
      <c r="I157" t="str">
        <f>'TVK Spiele 23-24 Stand 17.09.23'!$G157</f>
        <v>TVK U18m</v>
      </c>
      <c r="J157">
        <v>40</v>
      </c>
    </row>
    <row r="158" spans="3:10" x14ac:dyDescent="0.2">
      <c r="C158" s="34" t="e">
        <f>'TVK Spiele 23-24 Stand 17.09.23'!#REF!</f>
        <v>#REF!</v>
      </c>
      <c r="D158" s="15" t="e">
        <f>'TVK Spiele 23-24 Stand 17.09.23'!#REF!</f>
        <v>#REF!</v>
      </c>
      <c r="E158" t="e">
        <f t="shared" si="6"/>
        <v>#REF!</v>
      </c>
      <c r="F158" s="15" t="e">
        <f>'TVK Spiele 23-24 Stand 17.09.23'!#REF!</f>
        <v>#REF!</v>
      </c>
      <c r="G158">
        <v>41</v>
      </c>
      <c r="H158" t="e">
        <f t="shared" si="7"/>
        <v>#REF!</v>
      </c>
      <c r="I158" t="e">
        <f>'TVK Spiele 23-24 Stand 17.09.23'!#REF!</f>
        <v>#REF!</v>
      </c>
      <c r="J158">
        <v>41</v>
      </c>
    </row>
    <row r="159" spans="3:10" x14ac:dyDescent="0.2">
      <c r="C159" s="34" t="e">
        <f>'TVK Spiele 23-24 Stand 17.09.23'!#REF!</f>
        <v>#REF!</v>
      </c>
      <c r="D159" s="15" t="e">
        <f>'TVK Spiele 23-24 Stand 17.09.23'!#REF!</f>
        <v>#REF!</v>
      </c>
      <c r="E159" t="e">
        <f t="shared" si="6"/>
        <v>#REF!</v>
      </c>
      <c r="F159" s="15" t="e">
        <f>'TVK Spiele 23-24 Stand 17.09.23'!#REF!</f>
        <v>#REF!</v>
      </c>
      <c r="G159">
        <v>42</v>
      </c>
      <c r="H159" t="e">
        <f t="shared" si="7"/>
        <v>#REF!</v>
      </c>
      <c r="I159" t="e">
        <f>'TVK Spiele 23-24 Stand 17.09.23'!#REF!</f>
        <v>#REF!</v>
      </c>
      <c r="J159">
        <v>42</v>
      </c>
    </row>
    <row r="160" spans="3:10" x14ac:dyDescent="0.2">
      <c r="C160" s="34" t="e">
        <f>'TVK Spiele 23-24 Stand 17.09.23'!#REF!</f>
        <v>#REF!</v>
      </c>
      <c r="D160" s="15" t="e">
        <f>'TVK Spiele 23-24 Stand 17.09.23'!#REF!</f>
        <v>#REF!</v>
      </c>
      <c r="E160" t="e">
        <f t="shared" si="6"/>
        <v>#REF!</v>
      </c>
      <c r="F160" s="15" t="e">
        <f>'TVK Spiele 23-24 Stand 17.09.23'!#REF!</f>
        <v>#REF!</v>
      </c>
      <c r="G160">
        <v>43</v>
      </c>
      <c r="H160" t="e">
        <f t="shared" si="7"/>
        <v>#REF!</v>
      </c>
      <c r="I160" t="e">
        <f>'TVK Spiele 23-24 Stand 17.09.23'!#REF!</f>
        <v>#REF!</v>
      </c>
      <c r="J160">
        <v>43</v>
      </c>
    </row>
    <row r="161" spans="3:10" x14ac:dyDescent="0.2">
      <c r="C161" s="34" t="e">
        <f>'TVK Spiele 23-24 Stand 17.09.23'!#REF!</f>
        <v>#REF!</v>
      </c>
      <c r="D161" s="15" t="e">
        <f>'TVK Spiele 23-24 Stand 17.09.23'!#REF!</f>
        <v>#REF!</v>
      </c>
      <c r="E161" t="e">
        <f t="shared" si="6"/>
        <v>#REF!</v>
      </c>
      <c r="F161" s="15" t="e">
        <f>'TVK Spiele 23-24 Stand 17.09.23'!#REF!</f>
        <v>#REF!</v>
      </c>
      <c r="G161">
        <v>44</v>
      </c>
      <c r="H161" t="e">
        <f t="shared" si="7"/>
        <v>#REF!</v>
      </c>
      <c r="I161" t="e">
        <f>'TVK Spiele 23-24 Stand 17.09.23'!#REF!</f>
        <v>#REF!</v>
      </c>
      <c r="J161">
        <v>44</v>
      </c>
    </row>
    <row r="162" spans="3:10" x14ac:dyDescent="0.2">
      <c r="C162" s="34" t="e">
        <f>'TVK Spiele 23-24 Stand 17.09.23'!#REF!</f>
        <v>#REF!</v>
      </c>
      <c r="D162" s="15" t="e">
        <f>'TVK Spiele 23-24 Stand 17.09.23'!#REF!</f>
        <v>#REF!</v>
      </c>
      <c r="E162" t="e">
        <f t="shared" si="6"/>
        <v>#REF!</v>
      </c>
      <c r="F162" s="15" t="e">
        <f>'TVK Spiele 23-24 Stand 17.09.23'!#REF!</f>
        <v>#REF!</v>
      </c>
      <c r="G162">
        <v>45</v>
      </c>
      <c r="H162" t="e">
        <f t="shared" si="7"/>
        <v>#REF!</v>
      </c>
      <c r="I162" t="e">
        <f>'TVK Spiele 23-24 Stand 17.09.23'!#REF!</f>
        <v>#REF!</v>
      </c>
      <c r="J162">
        <v>45</v>
      </c>
    </row>
    <row r="163" spans="3:10" x14ac:dyDescent="0.2">
      <c r="C163" s="34" t="e">
        <f>'TVK Spiele 23-24 Stand 17.09.23'!#REF!</f>
        <v>#REF!</v>
      </c>
      <c r="D163" s="15" t="e">
        <f>'TVK Spiele 23-24 Stand 17.09.23'!#REF!</f>
        <v>#REF!</v>
      </c>
      <c r="E163" t="e">
        <f t="shared" si="6"/>
        <v>#REF!</v>
      </c>
      <c r="F163" s="15" t="e">
        <f>'TVK Spiele 23-24 Stand 17.09.23'!#REF!</f>
        <v>#REF!</v>
      </c>
      <c r="G163">
        <v>46</v>
      </c>
      <c r="H163" t="e">
        <f t="shared" si="7"/>
        <v>#REF!</v>
      </c>
      <c r="I163" t="e">
        <f>'TVK Spiele 23-24 Stand 17.09.23'!#REF!</f>
        <v>#REF!</v>
      </c>
      <c r="J163">
        <v>46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sqref="A1:G7"/>
    </sheetView>
  </sheetViews>
  <sheetFormatPr baseColWidth="10" defaultRowHeight="12.75" x14ac:dyDescent="0.2"/>
  <cols>
    <col min="1" max="1" width="15.28515625" bestFit="1" customWidth="1"/>
    <col min="2" max="2" width="15.28515625" customWidth="1"/>
    <col min="3" max="3" width="29.5703125" bestFit="1" customWidth="1"/>
    <col min="4" max="5" width="29.5703125" customWidth="1"/>
    <col min="6" max="6" width="26.85546875" customWidth="1"/>
    <col min="7" max="7" width="25.5703125" customWidth="1"/>
    <col min="8" max="8" width="29" bestFit="1" customWidth="1"/>
  </cols>
  <sheetData>
    <row r="1" spans="2:2" x14ac:dyDescent="0.2">
      <c r="B1" s="29"/>
    </row>
    <row r="2" spans="2:2" x14ac:dyDescent="0.2">
      <c r="B2" s="29"/>
    </row>
    <row r="3" spans="2:2" x14ac:dyDescent="0.2">
      <c r="B3" s="29"/>
    </row>
    <row r="4" spans="2:2" x14ac:dyDescent="0.2">
      <c r="B4" s="29"/>
    </row>
    <row r="5" spans="2:2" x14ac:dyDescent="0.2">
      <c r="B5" s="29"/>
    </row>
    <row r="6" spans="2:2" x14ac:dyDescent="0.2">
      <c r="B6" s="29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topLeftCell="A84" zoomScale="90" workbookViewId="0">
      <selection activeCell="V113" sqref="V113:V163"/>
    </sheetView>
  </sheetViews>
  <sheetFormatPr baseColWidth="10" defaultRowHeight="12.75" x14ac:dyDescent="0.2"/>
  <cols>
    <col min="1" max="1" width="44.42578125" customWidth="1"/>
    <col min="3" max="3" width="11.42578125" style="2" customWidth="1"/>
    <col min="5" max="5" width="15.28515625" style="2" bestFit="1" customWidth="1"/>
    <col min="8" max="8" width="12.42578125" bestFit="1" customWidth="1"/>
    <col min="16" max="16" width="56" bestFit="1" customWidth="1"/>
    <col min="17" max="17" width="53.42578125" bestFit="1" customWidth="1"/>
    <col min="22" max="22" width="29.85546875" customWidth="1"/>
  </cols>
  <sheetData>
    <row r="1" spans="1:22" x14ac:dyDescent="0.2">
      <c r="A1" t="s">
        <v>11</v>
      </c>
      <c r="B1" t="s">
        <v>12</v>
      </c>
      <c r="C1" s="2" t="s">
        <v>13</v>
      </c>
      <c r="D1" t="s">
        <v>14</v>
      </c>
      <c r="E1" s="2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</row>
    <row r="2" spans="1:22" x14ac:dyDescent="0.2">
      <c r="A2" t="str">
        <f>'TVK Spiele 23-24 Stand 17.09.23'!F2&amp;" - "&amp;'TVK Spiele 23-24 Stand 17.09.23'!G2</f>
        <v>BBV Landau - TVK U12mix2</v>
      </c>
      <c r="B2" s="1">
        <f>'TVK Spiele 23-24 Stand 17.09.23'!D2</f>
        <v>45185.458333333336</v>
      </c>
      <c r="C2" s="2">
        <f>'TVK Spiele 23-24 Stand 17.09.23'!D2</f>
        <v>45185.458333333336</v>
      </c>
      <c r="D2" s="1">
        <f>'TVK Spiele 23-24 Stand 17.09.23'!D2</f>
        <v>45185.458333333336</v>
      </c>
      <c r="E2" s="2">
        <f>C2+TIME(1,30,0)</f>
        <v>45185.520833333336</v>
      </c>
      <c r="F2" t="b">
        <v>0</v>
      </c>
      <c r="G2" t="b">
        <v>0</v>
      </c>
      <c r="H2" s="1">
        <f>'TVK Spiele 23-24 Stand 17.09.23'!D2</f>
        <v>45185.458333333336</v>
      </c>
      <c r="P2" t="str">
        <f>"Persönlich;TVK Basketball;TVK Basketball Spiele;"&amp;'TVK Spiele 23-24 Stand 17.09.23'!E2</f>
        <v>Persönlich;TVK Basketball;TVK Basketball Spiele;TVK U12mix2</v>
      </c>
      <c r="Q2" t="str">
        <f>'TVK Spiele 23-24 Stand 17.09.23'!H2&amp;" - Spielnr. "&amp;'TVK Spiele 23-24 Stand 17.09.23'!A2&amp;" - KG: "&amp;'TVK Spiele 23-24 Stand 17.09.23'!J2</f>
        <v xml:space="preserve">Sporthalle West - Spielnr. 2 - KG: </v>
      </c>
      <c r="R2" t="s">
        <v>33</v>
      </c>
      <c r="S2" t="b">
        <v>1</v>
      </c>
      <c r="U2" t="s">
        <v>78</v>
      </c>
      <c r="V2">
        <v>3</v>
      </c>
    </row>
    <row r="3" spans="1:22" x14ac:dyDescent="0.2">
      <c r="A3" t="str">
        <f>'TVK Spiele 23-24 Stand 17.09.23'!F3&amp;" - "&amp;'TVK Spiele 23-24 Stand 17.09.23'!G3</f>
        <v>SG TSG Deidesheim / Neustadt - TVK U14w</v>
      </c>
      <c r="B3" s="1">
        <f>'TVK Spiele 23-24 Stand 17.09.23'!D3</f>
        <v>45185.5</v>
      </c>
      <c r="C3" s="2">
        <f>'TVK Spiele 23-24 Stand 17.09.23'!D3</f>
        <v>45185.5</v>
      </c>
      <c r="D3" s="1">
        <f>'TVK Spiele 23-24 Stand 17.09.23'!D3</f>
        <v>45185.5</v>
      </c>
      <c r="E3" s="2">
        <f>C3+TIME(1,30,0)</f>
        <v>45185.5625</v>
      </c>
      <c r="F3" t="b">
        <v>0</v>
      </c>
      <c r="G3" t="b">
        <v>0</v>
      </c>
      <c r="H3" s="1">
        <f>'TVK Spiele 23-24 Stand 17.09.23'!D3</f>
        <v>45185.5</v>
      </c>
      <c r="P3" t="str">
        <f>"Persönlich;TVK Basketball;TVK Basketball Spiele;"&amp;'TVK Spiele 23-24 Stand 17.09.23'!E3</f>
        <v>Persönlich;TVK Basketball;TVK Basketball Spiele;TVK U14w</v>
      </c>
      <c r="Q3" t="str">
        <f>'TVK Spiele 23-24 Stand 17.09.23'!H3&amp;" - Spielnr. "&amp;'TVK Spiele 23-24 Stand 17.09.23'!A3&amp;" - KG: "&amp;'TVK Spiele 23-24 Stand 17.09.23'!J3</f>
        <v xml:space="preserve">Böbig Schulzentrum - Spielnr. 1 - KG: </v>
      </c>
      <c r="R3" t="s">
        <v>33</v>
      </c>
      <c r="S3" t="b">
        <v>1</v>
      </c>
      <c r="U3" t="s">
        <v>78</v>
      </c>
      <c r="V3">
        <v>3</v>
      </c>
    </row>
    <row r="4" spans="1:22" x14ac:dyDescent="0.2">
      <c r="A4" t="str">
        <f>'TVK Spiele 23-24 Stand 17.09.23'!F4&amp;" - "&amp;'TVK Spiele 23-24 Stand 17.09.23'!G4</f>
        <v>SG Ludwigshafen / Frankenthal - TVK U16w</v>
      </c>
      <c r="B4" s="1">
        <f>'TVK Spiele 23-24 Stand 17.09.23'!D4</f>
        <v>45185.666666666664</v>
      </c>
      <c r="C4" s="2">
        <f>'TVK Spiele 23-24 Stand 17.09.23'!D4</f>
        <v>45185.666666666664</v>
      </c>
      <c r="D4" s="1">
        <f>'TVK Spiele 23-24 Stand 17.09.23'!D4</f>
        <v>45185.666666666664</v>
      </c>
      <c r="E4" s="2">
        <f t="shared" ref="E4:E67" si="0">C4+TIME(1,30,0)</f>
        <v>45185.729166666664</v>
      </c>
      <c r="F4" t="b">
        <v>0</v>
      </c>
      <c r="G4" t="b">
        <v>0</v>
      </c>
      <c r="H4" s="1">
        <f>'TVK Spiele 23-24 Stand 17.09.23'!D4</f>
        <v>45185.666666666664</v>
      </c>
      <c r="P4" t="str">
        <f>"Persönlich;TVK Basketball;TVK Basketball Spiele;"&amp;'TVK Spiele 23-24 Stand 17.09.23'!E4</f>
        <v>Persönlich;TVK Basketball;TVK Basketball Spiele;TVK U16w</v>
      </c>
      <c r="Q4" t="str">
        <f>'TVK Spiele 23-24 Stand 17.09.23'!H4&amp;" - Spielnr. "&amp;'TVK Spiele 23-24 Stand 17.09.23'!A4&amp;" - KG: "&amp;'TVK Spiele 23-24 Stand 17.09.23'!J4</f>
        <v xml:space="preserve">Theodor-Heuss-Gymnasium - Spielnr. 2 - KG: </v>
      </c>
      <c r="R4" t="s">
        <v>33</v>
      </c>
      <c r="S4" t="b">
        <v>1</v>
      </c>
      <c r="U4" t="s">
        <v>78</v>
      </c>
      <c r="V4">
        <v>3</v>
      </c>
    </row>
    <row r="5" spans="1:22" x14ac:dyDescent="0.2">
      <c r="A5" t="str">
        <f>'TVK Spiele 23-24 Stand 17.09.23'!F5&amp;" - "&amp;'TVK Spiele 23-24 Stand 17.09.23'!G5</f>
        <v>DJK Nieder-Olm e. V. 1 - TVK U16m</v>
      </c>
      <c r="B5" s="1">
        <f>'TVK Spiele 23-24 Stand 17.09.23'!D5</f>
        <v>45186.5</v>
      </c>
      <c r="C5" s="2">
        <f>'TVK Spiele 23-24 Stand 17.09.23'!D5</f>
        <v>45186.5</v>
      </c>
      <c r="D5" s="1">
        <f>'TVK Spiele 23-24 Stand 17.09.23'!D5</f>
        <v>45186.5</v>
      </c>
      <c r="E5" s="2">
        <f t="shared" si="0"/>
        <v>45186.5625</v>
      </c>
      <c r="F5" t="b">
        <v>0</v>
      </c>
      <c r="G5" t="b">
        <v>0</v>
      </c>
      <c r="H5" s="1">
        <f>'TVK Spiele 23-24 Stand 17.09.23'!D5</f>
        <v>45186.5</v>
      </c>
      <c r="P5" t="str">
        <f>"Persönlich;TVK Basketball;TVK Basketball Spiele;"&amp;'TVK Spiele 23-24 Stand 17.09.23'!E5</f>
        <v>Persönlich;TVK Basketball;TVK Basketball Spiele;TVK U16m</v>
      </c>
      <c r="Q5" t="str">
        <f>'TVK Spiele 23-24 Stand 17.09.23'!H5&amp;" - Spielnr. "&amp;'TVK Spiele 23-24 Stand 17.09.23'!A5&amp;" - KG: "&amp;'TVK Spiele 23-24 Stand 17.09.23'!J5</f>
        <v xml:space="preserve">Heinz-Kerz-Halle - Spielnr. 2 - KG: </v>
      </c>
      <c r="R5" t="s">
        <v>33</v>
      </c>
      <c r="S5" t="b">
        <v>1</v>
      </c>
      <c r="U5" t="s">
        <v>78</v>
      </c>
      <c r="V5">
        <v>3</v>
      </c>
    </row>
    <row r="6" spans="1:22" x14ac:dyDescent="0.2">
      <c r="A6" t="str">
        <f>'TVK Spiele 23-24 Stand 17.09.23'!F6&amp;" - "&amp;'TVK Spiele 23-24 Stand 17.09.23'!G6</f>
        <v>SG TSG Deidesheim / Neustadt - TVK Damen</v>
      </c>
      <c r="B6" s="1">
        <f>'TVK Spiele 23-24 Stand 17.09.23'!D6</f>
        <v>45186.625</v>
      </c>
      <c r="C6" s="2">
        <f>'TVK Spiele 23-24 Stand 17.09.23'!D6</f>
        <v>45186.625</v>
      </c>
      <c r="D6" s="1">
        <f>'TVK Spiele 23-24 Stand 17.09.23'!D6</f>
        <v>45186.625</v>
      </c>
      <c r="E6" s="2">
        <f t="shared" si="0"/>
        <v>45186.6875</v>
      </c>
      <c r="F6" t="b">
        <v>0</v>
      </c>
      <c r="G6" t="b">
        <v>0</v>
      </c>
      <c r="H6" s="1">
        <f>'TVK Spiele 23-24 Stand 17.09.23'!D6</f>
        <v>45186.625</v>
      </c>
      <c r="P6" t="str">
        <f>"Persönlich;TVK Basketball;TVK Basketball Spiele;"&amp;'TVK Spiele 23-24 Stand 17.09.23'!E6</f>
        <v>Persönlich;TVK Basketball;TVK Basketball Spiele;TVK Damen</v>
      </c>
      <c r="Q6" t="str">
        <f>'TVK Spiele 23-24 Stand 17.09.23'!H6&amp;" - Spielnr. "&amp;'TVK Spiele 23-24 Stand 17.09.23'!A6&amp;" - KG: "&amp;'TVK Spiele 23-24 Stand 17.09.23'!J6</f>
        <v xml:space="preserve">Kurfürst-Ruprecht-Gymnasium - Spielnr. 2 - KG: </v>
      </c>
      <c r="R6" t="s">
        <v>33</v>
      </c>
      <c r="S6" t="b">
        <v>1</v>
      </c>
      <c r="U6" t="s">
        <v>78</v>
      </c>
      <c r="V6">
        <v>3</v>
      </c>
    </row>
    <row r="7" spans="1:22" x14ac:dyDescent="0.2">
      <c r="A7" t="str">
        <f>'TVK Spiele 23-24 Stand 17.09.23'!F7&amp;" - "&amp;'TVK Spiele 23-24 Stand 17.09.23'!G7</f>
        <v>BBV Landau - TVK I</v>
      </c>
      <c r="B7" s="1">
        <f>'TVK Spiele 23-24 Stand 17.09.23'!D7</f>
        <v>45186.708333333336</v>
      </c>
      <c r="C7" s="2">
        <f>'TVK Spiele 23-24 Stand 17.09.23'!D7</f>
        <v>45186.708333333336</v>
      </c>
      <c r="D7" s="1">
        <f>'TVK Spiele 23-24 Stand 17.09.23'!D7</f>
        <v>45186.708333333336</v>
      </c>
      <c r="E7" s="2">
        <f t="shared" si="0"/>
        <v>45186.770833333336</v>
      </c>
      <c r="F7" t="b">
        <v>0</v>
      </c>
      <c r="G7" t="b">
        <v>0</v>
      </c>
      <c r="H7" s="1">
        <f>'TVK Spiele 23-24 Stand 17.09.23'!D7</f>
        <v>45186.708333333336</v>
      </c>
      <c r="P7" t="str">
        <f>"Persönlich;TVK Basketball;TVK Basketball Spiele;"&amp;'TVK Spiele 23-24 Stand 17.09.23'!E7</f>
        <v>Persönlich;TVK Basketball;TVK Basketball Spiele;TVK I</v>
      </c>
      <c r="Q7" t="str">
        <f>'TVK Spiele 23-24 Stand 17.09.23'!H7&amp;" - Spielnr. "&amp;'TVK Spiele 23-24 Stand 17.09.23'!A7&amp;" - KG: "&amp;'TVK Spiele 23-24 Stand 17.09.23'!J7</f>
        <v xml:space="preserve">Turnhalle Horstringschule - Spielnr. 2 - KG: </v>
      </c>
      <c r="R7" t="s">
        <v>33</v>
      </c>
      <c r="S7" t="b">
        <v>1</v>
      </c>
      <c r="U7" t="s">
        <v>78</v>
      </c>
      <c r="V7">
        <v>3</v>
      </c>
    </row>
    <row r="8" spans="1:22" x14ac:dyDescent="0.2">
      <c r="A8" t="str">
        <f>'TVK Spiele 23-24 Stand 17.09.23'!F8&amp;" - "&amp;'TVK Spiele 23-24 Stand 17.09.23'!G8</f>
        <v>TVK U18m - SG TV Dürkheim-BB-Int. Speyer</v>
      </c>
      <c r="B8" s="1">
        <f>'TVK Spiele 23-24 Stand 17.09.23'!D8</f>
        <v>45192.5</v>
      </c>
      <c r="C8" s="2">
        <f>'TVK Spiele 23-24 Stand 17.09.23'!D8</f>
        <v>45192.5</v>
      </c>
      <c r="D8" s="1">
        <f>'TVK Spiele 23-24 Stand 17.09.23'!D8</f>
        <v>45192.5</v>
      </c>
      <c r="E8" s="2">
        <f t="shared" si="0"/>
        <v>45192.5625</v>
      </c>
      <c r="F8" t="b">
        <v>0</v>
      </c>
      <c r="G8" t="b">
        <v>0</v>
      </c>
      <c r="H8" s="1">
        <f>'TVK Spiele 23-24 Stand 17.09.23'!D8</f>
        <v>45192.5</v>
      </c>
      <c r="P8" t="str">
        <f>"Persönlich;TVK Basketball;TVK Basketball Spiele;"&amp;'TVK Spiele 23-24 Stand 17.09.23'!E8</f>
        <v>Persönlich;TVK Basketball;TVK Basketball Spiele;TVK U18m</v>
      </c>
      <c r="Q8" t="str">
        <f>'TVK Spiele 23-24 Stand 17.09.23'!H8&amp;" - Spielnr. "&amp;'TVK Spiele 23-24 Stand 17.09.23'!A8&amp;" - KG: "&amp;'TVK Spiele 23-24 Stand 17.09.23'!J8</f>
        <v>Regionale Schule - Spielnr. 4 - KG: TVK II</v>
      </c>
      <c r="R8" t="s">
        <v>33</v>
      </c>
      <c r="S8" t="b">
        <v>1</v>
      </c>
      <c r="U8" t="s">
        <v>78</v>
      </c>
      <c r="V8">
        <v>3</v>
      </c>
    </row>
    <row r="9" spans="1:22" x14ac:dyDescent="0.2">
      <c r="A9" t="str">
        <f>'TVK Spiele 23-24 Stand 17.09.23'!F9&amp;" - "&amp;'TVK Spiele 23-24 Stand 17.09.23'!G9</f>
        <v>TVK II - TV Bad Bergzabern 2</v>
      </c>
      <c r="B9" s="1">
        <f>'TVK Spiele 23-24 Stand 17.09.23'!D9</f>
        <v>45192.583333333336</v>
      </c>
      <c r="C9" s="2">
        <f>'TVK Spiele 23-24 Stand 17.09.23'!D9</f>
        <v>45192.583333333336</v>
      </c>
      <c r="D9" s="1">
        <f>'TVK Spiele 23-24 Stand 17.09.23'!D9</f>
        <v>45192.583333333336</v>
      </c>
      <c r="E9" s="2">
        <f t="shared" si="0"/>
        <v>45192.645833333336</v>
      </c>
      <c r="F9" t="b">
        <v>0</v>
      </c>
      <c r="G9" t="b">
        <v>0</v>
      </c>
      <c r="H9" s="1">
        <f>'TVK Spiele 23-24 Stand 17.09.23'!D9</f>
        <v>45192.583333333336</v>
      </c>
      <c r="P9" t="str">
        <f>"Persönlich;TVK Basketball;TVK Basketball Spiele;"&amp;'TVK Spiele 23-24 Stand 17.09.23'!E9</f>
        <v>Persönlich;TVK Basketball;TVK Basketball Spiele;TVK II</v>
      </c>
      <c r="Q9" t="str">
        <f>'TVK Spiele 23-24 Stand 17.09.23'!H9&amp;" - Spielnr. "&amp;'TVK Spiele 23-24 Stand 17.09.23'!A9&amp;" - KG: "&amp;'TVK Spiele 23-24 Stand 17.09.23'!J9</f>
        <v>Regionale Schule - Spielnr. 3 - KG: TVK U18m</v>
      </c>
      <c r="R9" t="s">
        <v>33</v>
      </c>
      <c r="S9" t="b">
        <v>1</v>
      </c>
      <c r="U9" t="s">
        <v>78</v>
      </c>
      <c r="V9">
        <v>3</v>
      </c>
    </row>
    <row r="10" spans="1:22" x14ac:dyDescent="0.2">
      <c r="A10" t="str">
        <f>'TVK Spiele 23-24 Stand 17.09.23'!F10&amp;" - "&amp;'TVK Spiele 23-24 Stand 17.09.23'!G10</f>
        <v>TVK Damen - TG 1846 Worms</v>
      </c>
      <c r="B10" s="1">
        <f>'TVK Spiele 23-24 Stand 17.09.23'!D10</f>
        <v>45192.666666666664</v>
      </c>
      <c r="C10" s="2">
        <f>'TVK Spiele 23-24 Stand 17.09.23'!D10</f>
        <v>45192.666666666664</v>
      </c>
      <c r="D10" s="1">
        <f>'TVK Spiele 23-24 Stand 17.09.23'!D10</f>
        <v>45192.666666666664</v>
      </c>
      <c r="E10" s="2">
        <f t="shared" si="0"/>
        <v>45192.729166666664</v>
      </c>
      <c r="F10" t="b">
        <v>0</v>
      </c>
      <c r="G10" t="b">
        <v>0</v>
      </c>
      <c r="H10" s="1">
        <f>'TVK Spiele 23-24 Stand 17.09.23'!D10</f>
        <v>45192.666666666664</v>
      </c>
      <c r="P10" t="str">
        <f>"Persönlich;TVK Basketball;TVK Basketball Spiele;"&amp;'TVK Spiele 23-24 Stand 17.09.23'!E10</f>
        <v>Persönlich;TVK Basketball;TVK Basketball Spiele;TVK Damen</v>
      </c>
      <c r="Q10" t="str">
        <f>'TVK Spiele 23-24 Stand 17.09.23'!H10&amp;" - Spielnr. "&amp;'TVK Spiele 23-24 Stand 17.09.23'!A10&amp;" - KG: "&amp;'TVK Spiele 23-24 Stand 17.09.23'!J10</f>
        <v>Regionale Schule - Spielnr. 8 - KG: TVK I</v>
      </c>
      <c r="R10" t="s">
        <v>33</v>
      </c>
      <c r="S10" t="b">
        <v>1</v>
      </c>
      <c r="U10" t="s">
        <v>78</v>
      </c>
      <c r="V10">
        <v>3</v>
      </c>
    </row>
    <row r="11" spans="1:22" x14ac:dyDescent="0.2">
      <c r="A11" t="str">
        <f>'TVK Spiele 23-24 Stand 17.09.23'!F11&amp;" - "&amp;'TVK Spiele 23-24 Stand 17.09.23'!G11</f>
        <v>TVK I - TG 1846 Worms</v>
      </c>
      <c r="B11" s="1">
        <f>'TVK Spiele 23-24 Stand 17.09.23'!D11</f>
        <v>45192.75</v>
      </c>
      <c r="C11" s="2">
        <f>'TVK Spiele 23-24 Stand 17.09.23'!D11</f>
        <v>45192.75</v>
      </c>
      <c r="D11" s="1">
        <f>'TVK Spiele 23-24 Stand 17.09.23'!D11</f>
        <v>45192.75</v>
      </c>
      <c r="E11" s="2">
        <f t="shared" si="0"/>
        <v>45192.8125</v>
      </c>
      <c r="F11" t="b">
        <v>0</v>
      </c>
      <c r="G11" t="b">
        <v>0</v>
      </c>
      <c r="H11" s="1">
        <f>'TVK Spiele 23-24 Stand 17.09.23'!D11</f>
        <v>45192.75</v>
      </c>
      <c r="P11" t="str">
        <f>"Persönlich;TVK Basketball;TVK Basketball Spiele;"&amp;'TVK Spiele 23-24 Stand 17.09.23'!E11</f>
        <v>Persönlich;TVK Basketball;TVK Basketball Spiele;TVK I</v>
      </c>
      <c r="Q11" t="str">
        <f>'TVK Spiele 23-24 Stand 17.09.23'!H11&amp;" - Spielnr. "&amp;'TVK Spiele 23-24 Stand 17.09.23'!A11&amp;" - KG: "&amp;'TVK Spiele 23-24 Stand 17.09.23'!J11</f>
        <v>Regionale Schule - Spielnr. 8 - KG: TVK Damen</v>
      </c>
      <c r="R11" t="s">
        <v>33</v>
      </c>
      <c r="S11" t="b">
        <v>1</v>
      </c>
      <c r="U11" t="s">
        <v>78</v>
      </c>
      <c r="V11">
        <v>3</v>
      </c>
    </row>
    <row r="12" spans="1:22" x14ac:dyDescent="0.2">
      <c r="A12" t="str">
        <f>'TVK Spiele 23-24 Stand 17.09.23'!F12&amp;" - "&amp;'TVK Spiele 23-24 Stand 17.09.23'!G12</f>
        <v>TVK U12mix2 - TV Bad Bergzabern</v>
      </c>
      <c r="B12" s="1">
        <f>'TVK Spiele 23-24 Stand 17.09.23'!D12</f>
        <v>45193.5</v>
      </c>
      <c r="C12" s="2">
        <f>'TVK Spiele 23-24 Stand 17.09.23'!D12</f>
        <v>45193.5</v>
      </c>
      <c r="D12" s="1">
        <f>'TVK Spiele 23-24 Stand 17.09.23'!D12</f>
        <v>45193.5</v>
      </c>
      <c r="E12" s="2">
        <f t="shared" si="0"/>
        <v>45193.5625</v>
      </c>
      <c r="F12" t="b">
        <v>0</v>
      </c>
      <c r="G12" t="b">
        <v>0</v>
      </c>
      <c r="H12" s="1">
        <f>'TVK Spiele 23-24 Stand 17.09.23'!D12</f>
        <v>45193.5</v>
      </c>
      <c r="P12" t="str">
        <f>"Persönlich;TVK Basketball;TVK Basketball Spiele;"&amp;'TVK Spiele 23-24 Stand 17.09.23'!E12</f>
        <v>Persönlich;TVK Basketball;TVK Basketball Spiele;TVK U12mix2</v>
      </c>
      <c r="Q12" t="str">
        <f>'TVK Spiele 23-24 Stand 17.09.23'!H12&amp;" - Spielnr. "&amp;'TVK Spiele 23-24 Stand 17.09.23'!A12&amp;" - KG: "&amp;'TVK Spiele 23-24 Stand 17.09.23'!J12</f>
        <v>Regionale Schule - Spielnr. 6 - KG: TVK U14w</v>
      </c>
      <c r="R12" t="s">
        <v>33</v>
      </c>
      <c r="S12" t="b">
        <v>1</v>
      </c>
      <c r="U12" t="s">
        <v>78</v>
      </c>
      <c r="V12">
        <v>3</v>
      </c>
    </row>
    <row r="13" spans="1:22" x14ac:dyDescent="0.2">
      <c r="A13" t="str">
        <f>'TVK Spiele 23-24 Stand 17.09.23'!F13&amp;" - "&amp;'TVK Spiele 23-24 Stand 17.09.23'!G13</f>
        <v>TVK U14w - BBV Landau</v>
      </c>
      <c r="B13" s="1">
        <f>'TVK Spiele 23-24 Stand 17.09.23'!D13</f>
        <v>45193.583333333336</v>
      </c>
      <c r="C13" s="2">
        <f>'TVK Spiele 23-24 Stand 17.09.23'!D13</f>
        <v>45193.583333333336</v>
      </c>
      <c r="D13" s="1">
        <f>'TVK Spiele 23-24 Stand 17.09.23'!D13</f>
        <v>45193.583333333336</v>
      </c>
      <c r="E13" s="2">
        <f t="shared" si="0"/>
        <v>45193.645833333336</v>
      </c>
      <c r="F13" t="b">
        <v>0</v>
      </c>
      <c r="G13" t="b">
        <v>0</v>
      </c>
      <c r="H13" s="1">
        <f>'TVK Spiele 23-24 Stand 17.09.23'!D13</f>
        <v>45193.583333333336</v>
      </c>
      <c r="P13" t="str">
        <f>"Persönlich;TVK Basketball;TVK Basketball Spiele;"&amp;'TVK Spiele 23-24 Stand 17.09.23'!E13</f>
        <v>Persönlich;TVK Basketball;TVK Basketball Spiele;TVK U14w</v>
      </c>
      <c r="Q13" t="str">
        <f>'TVK Spiele 23-24 Stand 17.09.23'!H13&amp;" - Spielnr. "&amp;'TVK Spiele 23-24 Stand 17.09.23'!A13&amp;" - KG: "&amp;'TVK Spiele 23-24 Stand 17.09.23'!J13</f>
        <v>Regionale Schule - Spielnr. 4 - KG: TVK U12mix1/2</v>
      </c>
      <c r="R13" t="s">
        <v>33</v>
      </c>
      <c r="S13" t="b">
        <v>1</v>
      </c>
      <c r="U13" t="s">
        <v>78</v>
      </c>
      <c r="V13">
        <v>3</v>
      </c>
    </row>
    <row r="14" spans="1:22" x14ac:dyDescent="0.2">
      <c r="A14" t="str">
        <f>'TVK Spiele 23-24 Stand 17.09.23'!F14&amp;" - "&amp;'TVK Spiele 23-24 Stand 17.09.23'!G14</f>
        <v>TVK U16m - 1. FC Kaiserslautern</v>
      </c>
      <c r="B14" s="1">
        <f>'TVK Spiele 23-24 Stand 17.09.23'!D14</f>
        <v>45193.666666666664</v>
      </c>
      <c r="C14" s="2">
        <f>'TVK Spiele 23-24 Stand 17.09.23'!D14</f>
        <v>45193.666666666664</v>
      </c>
      <c r="D14" s="1">
        <f>'TVK Spiele 23-24 Stand 17.09.23'!D14</f>
        <v>45193.666666666664</v>
      </c>
      <c r="E14" s="2">
        <f t="shared" si="0"/>
        <v>45193.729166666664</v>
      </c>
      <c r="F14" t="b">
        <v>0</v>
      </c>
      <c r="G14" t="b">
        <v>0</v>
      </c>
      <c r="H14" s="1">
        <f>'TVK Spiele 23-24 Stand 17.09.23'!D14</f>
        <v>45193.666666666664</v>
      </c>
      <c r="P14" t="str">
        <f>"Persönlich;TVK Basketball;TVK Basketball Spiele;"&amp;'TVK Spiele 23-24 Stand 17.09.23'!E14</f>
        <v>Persönlich;TVK Basketball;TVK Basketball Spiele;TVK U16m</v>
      </c>
      <c r="Q14" t="str">
        <f>'TVK Spiele 23-24 Stand 17.09.23'!H14&amp;" - Spielnr. "&amp;'TVK Spiele 23-24 Stand 17.09.23'!A14&amp;" - KG: "&amp;'TVK Spiele 23-24 Stand 17.09.23'!J14</f>
        <v>Regionale Schule - Spielnr. 10 - KG: TVK U16m2</v>
      </c>
      <c r="R14" t="s">
        <v>33</v>
      </c>
      <c r="S14" t="b">
        <v>1</v>
      </c>
      <c r="U14" t="s">
        <v>78</v>
      </c>
      <c r="V14">
        <v>3</v>
      </c>
    </row>
    <row r="15" spans="1:22" x14ac:dyDescent="0.2">
      <c r="A15" t="str">
        <f>'TVK Spiele 23-24 Stand 17.09.23'!F15&amp;" - "&amp;'TVK Spiele 23-24 Stand 17.09.23'!G15</f>
        <v>TVK U16m2 - TV Ramstein</v>
      </c>
      <c r="B15" s="1">
        <f>'TVK Spiele 23-24 Stand 17.09.23'!D15</f>
        <v>45193.75</v>
      </c>
      <c r="C15" s="2">
        <f>'TVK Spiele 23-24 Stand 17.09.23'!D15</f>
        <v>45193.75</v>
      </c>
      <c r="D15" s="1">
        <f>'TVK Spiele 23-24 Stand 17.09.23'!D15</f>
        <v>45193.75</v>
      </c>
      <c r="E15" s="2">
        <f t="shared" si="0"/>
        <v>45193.8125</v>
      </c>
      <c r="F15" t="b">
        <v>0</v>
      </c>
      <c r="G15" t="b">
        <v>0</v>
      </c>
      <c r="H15" s="1">
        <f>'TVK Spiele 23-24 Stand 17.09.23'!D15</f>
        <v>45193.75</v>
      </c>
      <c r="P15" t="str">
        <f>"Persönlich;TVK Basketball;TVK Basketball Spiele;"&amp;'TVK Spiele 23-24 Stand 17.09.23'!E15</f>
        <v>Persönlich;TVK Basketball;TVK Basketball Spiele;TVK U16m2</v>
      </c>
      <c r="Q15" t="str">
        <f>'TVK Spiele 23-24 Stand 17.09.23'!H15&amp;" - Spielnr. "&amp;'TVK Spiele 23-24 Stand 17.09.23'!A15&amp;" - KG: "&amp;'TVK Spiele 23-24 Stand 17.09.23'!J15</f>
        <v>Regionale Schule - Spielnr. 7 - KG: TVK U16m</v>
      </c>
      <c r="R15" t="s">
        <v>33</v>
      </c>
      <c r="S15" t="b">
        <v>1</v>
      </c>
      <c r="U15" t="s">
        <v>78</v>
      </c>
      <c r="V15">
        <v>3</v>
      </c>
    </row>
    <row r="16" spans="1:22" x14ac:dyDescent="0.2">
      <c r="A16" t="str">
        <f>'TVK Spiele 23-24 Stand 17.09.23'!F16&amp;" - "&amp;'TVK Spiele 23-24 Stand 17.09.23'!G16</f>
        <v>SG TV Dürkheim-BB-Int. Speyer 1 - TVK U12mix1</v>
      </c>
      <c r="B16" s="1">
        <f>'TVK Spiele 23-24 Stand 17.09.23'!D16</f>
        <v>45199.541666666664</v>
      </c>
      <c r="C16" s="2">
        <f>'TVK Spiele 23-24 Stand 17.09.23'!D16</f>
        <v>45199.541666666664</v>
      </c>
      <c r="D16" s="1">
        <f>'TVK Spiele 23-24 Stand 17.09.23'!D16</f>
        <v>45199.541666666664</v>
      </c>
      <c r="E16" s="2">
        <f t="shared" si="0"/>
        <v>45199.604166666664</v>
      </c>
      <c r="F16" t="b">
        <v>0</v>
      </c>
      <c r="G16" t="b">
        <v>0</v>
      </c>
      <c r="H16" s="1">
        <f>'TVK Spiele 23-24 Stand 17.09.23'!D16</f>
        <v>45199.541666666664</v>
      </c>
      <c r="P16" t="str">
        <f>"Persönlich;TVK Basketball;TVK Basketball Spiele;"&amp;'TVK Spiele 23-24 Stand 17.09.23'!E16</f>
        <v>Persönlich;TVK Basketball;TVK Basketball Spiele;TVK U12mix1</v>
      </c>
      <c r="Q16" t="str">
        <f>'TVK Spiele 23-24 Stand 17.09.23'!H16&amp;" - Spielnr. "&amp;'TVK Spiele 23-24 Stand 17.09.23'!A16&amp;" - KG: "&amp;'TVK Spiele 23-24 Stand 17.09.23'!J16</f>
        <v xml:space="preserve">PSD Bank-Halle Nord - Spielnr. 14 - KG: </v>
      </c>
      <c r="R16" t="s">
        <v>33</v>
      </c>
      <c r="S16" t="b">
        <v>1</v>
      </c>
      <c r="U16" t="s">
        <v>78</v>
      </c>
      <c r="V16">
        <v>3</v>
      </c>
    </row>
    <row r="17" spans="1:22" x14ac:dyDescent="0.2">
      <c r="A17" t="str">
        <f>'TVK Spiele 23-24 Stand 17.09.23'!F17&amp;" - "&amp;'TVK Spiele 23-24 Stand 17.09.23'!G17</f>
        <v>TSG Maxdorf - TVK U18m</v>
      </c>
      <c r="B17" s="1">
        <f>'TVK Spiele 23-24 Stand 17.09.23'!D17</f>
        <v>45199.666666666664</v>
      </c>
      <c r="C17" s="2">
        <f>'TVK Spiele 23-24 Stand 17.09.23'!D17</f>
        <v>45199.666666666664</v>
      </c>
      <c r="D17" s="1">
        <f>'TVK Spiele 23-24 Stand 17.09.23'!D17</f>
        <v>45199.666666666664</v>
      </c>
      <c r="E17" s="2">
        <f t="shared" si="0"/>
        <v>45199.729166666664</v>
      </c>
      <c r="F17" t="b">
        <v>0</v>
      </c>
      <c r="G17" t="b">
        <v>0</v>
      </c>
      <c r="H17" s="1">
        <f>'TVK Spiele 23-24 Stand 17.09.23'!D17</f>
        <v>45199.666666666664</v>
      </c>
      <c r="P17" t="str">
        <f>"Persönlich;TVK Basketball;TVK Basketball Spiele;"&amp;'TVK Spiele 23-24 Stand 17.09.23'!E17</f>
        <v>Persönlich;TVK Basketball;TVK Basketball Spiele;TVK U18m</v>
      </c>
      <c r="Q17" t="str">
        <f>'TVK Spiele 23-24 Stand 17.09.23'!H17&amp;" - Spielnr. "&amp;'TVK Spiele 23-24 Stand 17.09.23'!A17&amp;" - KG: "&amp;'TVK Spiele 23-24 Stand 17.09.23'!J17</f>
        <v xml:space="preserve">Waldsporthalle - Spielnr. 8 - KG: </v>
      </c>
      <c r="R17" t="s">
        <v>33</v>
      </c>
      <c r="S17" t="b">
        <v>1</v>
      </c>
      <c r="U17" t="s">
        <v>78</v>
      </c>
      <c r="V17">
        <v>3</v>
      </c>
    </row>
    <row r="18" spans="1:22" x14ac:dyDescent="0.2">
      <c r="A18" t="str">
        <f>'TVK Spiele 23-24 Stand 17.09.23'!F18&amp;" - "&amp;'TVK Spiele 23-24 Stand 17.09.23'!G18</f>
        <v>TSG Maxdorf - TVK Damen</v>
      </c>
      <c r="B18" s="1">
        <f>'TVK Spiele 23-24 Stand 17.09.23'!D18</f>
        <v>45199.75</v>
      </c>
      <c r="C18" s="2">
        <f>'TVK Spiele 23-24 Stand 17.09.23'!D18</f>
        <v>45199.75</v>
      </c>
      <c r="D18" s="1">
        <f>'TVK Spiele 23-24 Stand 17.09.23'!D18</f>
        <v>45199.75</v>
      </c>
      <c r="E18" s="2">
        <f t="shared" si="0"/>
        <v>45199.8125</v>
      </c>
      <c r="F18" t="b">
        <v>0</v>
      </c>
      <c r="G18" t="b">
        <v>0</v>
      </c>
      <c r="H18" s="1">
        <f>'TVK Spiele 23-24 Stand 17.09.23'!D18</f>
        <v>45199.75</v>
      </c>
      <c r="P18" t="str">
        <f>"Persönlich;TVK Basketball;TVK Basketball Spiele;"&amp;'TVK Spiele 23-24 Stand 17.09.23'!E18</f>
        <v>Persönlich;TVK Basketball;TVK Basketball Spiele;TVK Damen</v>
      </c>
      <c r="Q18" t="str">
        <f>'TVK Spiele 23-24 Stand 17.09.23'!H18&amp;" - Spielnr. "&amp;'TVK Spiele 23-24 Stand 17.09.23'!A18&amp;" - KG: "&amp;'TVK Spiele 23-24 Stand 17.09.23'!J18</f>
        <v xml:space="preserve">Waldsporthalle - Spielnr. 14 - KG: </v>
      </c>
      <c r="R18" t="s">
        <v>33</v>
      </c>
      <c r="S18" t="b">
        <v>1</v>
      </c>
      <c r="U18" t="s">
        <v>78</v>
      </c>
      <c r="V18">
        <v>3</v>
      </c>
    </row>
    <row r="19" spans="1:22" x14ac:dyDescent="0.2">
      <c r="A19" t="str">
        <f>'TVK Spiele 23-24 Stand 17.09.23'!F19&amp;" - "&amp;'TVK Spiele 23-24 Stand 17.09.23'!G19</f>
        <v>TSG Maxdorf - TVK U16w</v>
      </c>
      <c r="B19" s="1">
        <f>'TVK Spiele 23-24 Stand 17.09.23'!D19</f>
        <v>45200.5</v>
      </c>
      <c r="C19" s="2">
        <f>'TVK Spiele 23-24 Stand 17.09.23'!D19</f>
        <v>45200.5</v>
      </c>
      <c r="D19" s="1">
        <f>'TVK Spiele 23-24 Stand 17.09.23'!D19</f>
        <v>45200.5</v>
      </c>
      <c r="E19" s="2">
        <f t="shared" si="0"/>
        <v>45200.5625</v>
      </c>
      <c r="F19" t="b">
        <v>0</v>
      </c>
      <c r="G19" t="b">
        <v>0</v>
      </c>
      <c r="H19" s="1">
        <f>'TVK Spiele 23-24 Stand 17.09.23'!D19</f>
        <v>45200.5</v>
      </c>
      <c r="P19" t="str">
        <f>"Persönlich;TVK Basketball;TVK Basketball Spiele;"&amp;'TVK Spiele 23-24 Stand 17.09.23'!E19</f>
        <v>Persönlich;TVK Basketball;TVK Basketball Spiele;TVK U16w</v>
      </c>
      <c r="Q19" t="str">
        <f>'TVK Spiele 23-24 Stand 17.09.23'!H19&amp;" - Spielnr. "&amp;'TVK Spiele 23-24 Stand 17.09.23'!A19&amp;" - KG: "&amp;'TVK Spiele 23-24 Stand 17.09.23'!J19</f>
        <v xml:space="preserve">Waldsporthalle - Spielnr. 9 - KG: </v>
      </c>
      <c r="R19" t="s">
        <v>33</v>
      </c>
      <c r="S19" t="b">
        <v>1</v>
      </c>
      <c r="U19" t="s">
        <v>78</v>
      </c>
      <c r="V19">
        <v>3</v>
      </c>
    </row>
    <row r="20" spans="1:22" x14ac:dyDescent="0.2">
      <c r="A20" t="str">
        <f>'TVK Spiele 23-24 Stand 17.09.23'!F20&amp;" - "&amp;'TVK Spiele 23-24 Stand 17.09.23'!G20</f>
        <v>TSG Maxdorf - TVK U14m</v>
      </c>
      <c r="B20" s="1">
        <f>'TVK Spiele 23-24 Stand 17.09.23'!D20</f>
        <v>45200.666666666664</v>
      </c>
      <c r="C20" s="2">
        <f>'TVK Spiele 23-24 Stand 17.09.23'!D20</f>
        <v>45200.666666666664</v>
      </c>
      <c r="D20" s="1">
        <f>'TVK Spiele 23-24 Stand 17.09.23'!D20</f>
        <v>45200.666666666664</v>
      </c>
      <c r="E20" s="2">
        <f t="shared" si="0"/>
        <v>45200.729166666664</v>
      </c>
      <c r="F20" t="b">
        <v>0</v>
      </c>
      <c r="G20" t="b">
        <v>0</v>
      </c>
      <c r="H20" s="1">
        <f>'TVK Spiele 23-24 Stand 17.09.23'!D20</f>
        <v>45200.666666666664</v>
      </c>
      <c r="P20" t="str">
        <f>"Persönlich;TVK Basketball;TVK Basketball Spiele;"&amp;'TVK Spiele 23-24 Stand 17.09.23'!E20</f>
        <v>Persönlich;TVK Basketball;TVK Basketball Spiele;TVK U14m</v>
      </c>
      <c r="Q20" t="str">
        <f>'TVK Spiele 23-24 Stand 17.09.23'!H20&amp;" - Spielnr. "&amp;'TVK Spiele 23-24 Stand 17.09.23'!A20&amp;" - KG: "&amp;'TVK Spiele 23-24 Stand 17.09.23'!J20</f>
        <v xml:space="preserve">Waldsporthalle - Spielnr. 9 - KG: </v>
      </c>
      <c r="R20" t="s">
        <v>33</v>
      </c>
      <c r="S20" t="b">
        <v>1</v>
      </c>
      <c r="U20" t="s">
        <v>78</v>
      </c>
      <c r="V20">
        <v>3</v>
      </c>
    </row>
    <row r="21" spans="1:22" x14ac:dyDescent="0.2">
      <c r="A21" t="str">
        <f>'TVK Spiele 23-24 Stand 17.09.23'!F21&amp;" - "&amp;'TVK Spiele 23-24 Stand 17.09.23'!G21</f>
        <v>TVG Baskets Trier 1 - TVK U16m</v>
      </c>
      <c r="B21" s="1">
        <f>'TVK Spiele 23-24 Stand 17.09.23'!D21</f>
        <v>45200.666666666664</v>
      </c>
      <c r="C21" s="2">
        <f>'TVK Spiele 23-24 Stand 17.09.23'!D21</f>
        <v>45200.666666666664</v>
      </c>
      <c r="D21" s="1">
        <f>'TVK Spiele 23-24 Stand 17.09.23'!D21</f>
        <v>45200.666666666664</v>
      </c>
      <c r="E21" s="2">
        <f t="shared" si="0"/>
        <v>45200.729166666664</v>
      </c>
      <c r="F21" t="b">
        <v>0</v>
      </c>
      <c r="G21" t="b">
        <v>0</v>
      </c>
      <c r="H21" s="1">
        <f>'TVK Spiele 23-24 Stand 17.09.23'!D21</f>
        <v>45200.666666666664</v>
      </c>
      <c r="P21" t="str">
        <f>"Persönlich;TVK Basketball;TVK Basketball Spiele;"&amp;'TVK Spiele 23-24 Stand 17.09.23'!E21</f>
        <v>Persönlich;TVK Basketball;TVK Basketball Spiele;TVK U16m</v>
      </c>
      <c r="Q21" t="str">
        <f>'TVK Spiele 23-24 Stand 17.09.23'!H21&amp;" - Spielnr. "&amp;'TVK Spiele 23-24 Stand 17.09.23'!A21&amp;" - KG: "&amp;'TVK Spiele 23-24 Stand 17.09.23'!J21</f>
        <v xml:space="preserve">FSG-Halle - Spielnr. 17 - KG: </v>
      </c>
      <c r="R21" t="s">
        <v>33</v>
      </c>
      <c r="S21" t="b">
        <v>1</v>
      </c>
      <c r="U21" t="s">
        <v>78</v>
      </c>
      <c r="V21">
        <v>3</v>
      </c>
    </row>
    <row r="22" spans="1:22" x14ac:dyDescent="0.2">
      <c r="A22" t="str">
        <f>'TVK Spiele 23-24 Stand 17.09.23'!F22&amp;" - "&amp;'TVK Spiele 23-24 Stand 17.09.23'!G22</f>
        <v>ASC Theresianum Mainz 2 - TVK I</v>
      </c>
      <c r="B22" s="1">
        <f>'TVK Spiele 23-24 Stand 17.09.23'!D22</f>
        <v>45200.75</v>
      </c>
      <c r="C22" s="2">
        <f>'TVK Spiele 23-24 Stand 17.09.23'!D22</f>
        <v>45200.75</v>
      </c>
      <c r="D22" s="1">
        <f>'TVK Spiele 23-24 Stand 17.09.23'!D22</f>
        <v>45200.75</v>
      </c>
      <c r="E22" s="2">
        <f t="shared" si="0"/>
        <v>45200.8125</v>
      </c>
      <c r="F22" t="b">
        <v>0</v>
      </c>
      <c r="G22" t="b">
        <v>0</v>
      </c>
      <c r="H22" s="1">
        <f>'TVK Spiele 23-24 Stand 17.09.23'!D22</f>
        <v>45200.75</v>
      </c>
      <c r="P22" t="str">
        <f>"Persönlich;TVK Basketball;TVK Basketball Spiele;"&amp;'TVK Spiele 23-24 Stand 17.09.23'!E22</f>
        <v>Persönlich;TVK Basketball;TVK Basketball Spiele;TVK I</v>
      </c>
      <c r="Q22" t="str">
        <f>'TVK Spiele 23-24 Stand 17.09.23'!H22&amp;" - Spielnr. "&amp;'TVK Spiele 23-24 Stand 17.09.23'!A22&amp;" - KG: "&amp;'TVK Spiele 23-24 Stand 17.09.23'!J22</f>
        <v xml:space="preserve">Theresianum Mainz - Spielnr. 14 - KG: </v>
      </c>
      <c r="R22" t="s">
        <v>33</v>
      </c>
      <c r="S22" t="b">
        <v>1</v>
      </c>
      <c r="U22" t="s">
        <v>78</v>
      </c>
      <c r="V22">
        <v>3</v>
      </c>
    </row>
    <row r="23" spans="1:22" x14ac:dyDescent="0.2">
      <c r="A23" t="str">
        <f>'TVK Spiele 23-24 Stand 17.09.23'!F23&amp;" - "&amp;'TVK Spiele 23-24 Stand 17.09.23'!G23</f>
        <v>TSG Maxdorf - TVK U16m2</v>
      </c>
      <c r="B23" s="1">
        <f>'TVK Spiele 23-24 Stand 17.09.23'!D23</f>
        <v>45200.75</v>
      </c>
      <c r="C23" s="2">
        <f>'TVK Spiele 23-24 Stand 17.09.23'!D23</f>
        <v>45200.75</v>
      </c>
      <c r="D23" s="1">
        <f>'TVK Spiele 23-24 Stand 17.09.23'!D23</f>
        <v>45200.75</v>
      </c>
      <c r="E23" s="2">
        <f t="shared" si="0"/>
        <v>45200.8125</v>
      </c>
      <c r="F23" t="b">
        <v>0</v>
      </c>
      <c r="G23" t="b">
        <v>0</v>
      </c>
      <c r="H23" s="1">
        <f>'TVK Spiele 23-24 Stand 17.09.23'!D23</f>
        <v>45200.75</v>
      </c>
      <c r="P23" t="str">
        <f>"Persönlich;TVK Basketball;TVK Basketball Spiele;"&amp;'TVK Spiele 23-24 Stand 17.09.23'!E23</f>
        <v>Persönlich;TVK Basketball;TVK Basketball Spiele;TVK U16m2</v>
      </c>
      <c r="Q23" t="str">
        <f>'TVK Spiele 23-24 Stand 17.09.23'!H23&amp;" - Spielnr. "&amp;'TVK Spiele 23-24 Stand 17.09.23'!A23&amp;" - KG: "&amp;'TVK Spiele 23-24 Stand 17.09.23'!J23</f>
        <v xml:space="preserve">Waldsporthalle - Spielnr. 10 - KG: </v>
      </c>
      <c r="R23" t="s">
        <v>33</v>
      </c>
      <c r="S23" t="b">
        <v>1</v>
      </c>
      <c r="U23" t="s">
        <v>78</v>
      </c>
      <c r="V23">
        <v>3</v>
      </c>
    </row>
    <row r="24" spans="1:22" x14ac:dyDescent="0.2">
      <c r="A24" t="str">
        <f>'TVK Spiele 23-24 Stand 17.09.23'!F24&amp;" - "&amp;'TVK Spiele 23-24 Stand 17.09.23'!G24</f>
        <v>TVK U16m2 - SG Ludwigshafen/Frankenthal</v>
      </c>
      <c r="B24" s="1">
        <f>'TVK Spiele 23-24 Stand 17.09.23'!D24</f>
        <v>45206.5</v>
      </c>
      <c r="C24" s="2">
        <f>'TVK Spiele 23-24 Stand 17.09.23'!D24</f>
        <v>45206.5</v>
      </c>
      <c r="D24" s="1">
        <f>'TVK Spiele 23-24 Stand 17.09.23'!D24</f>
        <v>45206.5</v>
      </c>
      <c r="E24" s="2">
        <f t="shared" si="0"/>
        <v>45206.5625</v>
      </c>
      <c r="F24" t="b">
        <v>0</v>
      </c>
      <c r="G24" t="b">
        <v>0</v>
      </c>
      <c r="H24" s="1">
        <f>'TVK Spiele 23-24 Stand 17.09.23'!D24</f>
        <v>45206.5</v>
      </c>
      <c r="P24" t="str">
        <f>"Persönlich;TVK Basketball;TVK Basketball Spiele;"&amp;'TVK Spiele 23-24 Stand 17.09.23'!E24</f>
        <v>Persönlich;TVK Basketball;TVK Basketball Spiele;TVK U16m2</v>
      </c>
      <c r="Q24" t="str">
        <f>'TVK Spiele 23-24 Stand 17.09.23'!H24&amp;" - Spielnr. "&amp;'TVK Spiele 23-24 Stand 17.09.23'!A24&amp;" - KG: "&amp;'TVK Spiele 23-24 Stand 17.09.23'!J24</f>
        <v>Regionale Schule - Spielnr. 11 - KG: TVK U16m</v>
      </c>
      <c r="R24" t="s">
        <v>33</v>
      </c>
      <c r="S24" t="b">
        <v>1</v>
      </c>
      <c r="U24" t="s">
        <v>78</v>
      </c>
      <c r="V24">
        <v>3</v>
      </c>
    </row>
    <row r="25" spans="1:22" x14ac:dyDescent="0.2">
      <c r="A25" t="str">
        <f>'TVK Spiele 23-24 Stand 17.09.23'!F25&amp;" - "&amp;'TVK Spiele 23-24 Stand 17.09.23'!G25</f>
        <v>TVK U16m - Kaiserslautern Thunderbolts e.V.</v>
      </c>
      <c r="B25" s="1">
        <f>'TVK Spiele 23-24 Stand 17.09.23'!D25</f>
        <v>45206.583333333336</v>
      </c>
      <c r="C25" s="2">
        <f>'TVK Spiele 23-24 Stand 17.09.23'!D25</f>
        <v>45206.583333333336</v>
      </c>
      <c r="D25" s="1">
        <f>'TVK Spiele 23-24 Stand 17.09.23'!D25</f>
        <v>45206.583333333336</v>
      </c>
      <c r="E25" s="2">
        <f t="shared" si="0"/>
        <v>45206.645833333336</v>
      </c>
      <c r="F25" t="b">
        <v>0</v>
      </c>
      <c r="G25" t="b">
        <v>0</v>
      </c>
      <c r="H25" s="1">
        <f>'TVK Spiele 23-24 Stand 17.09.23'!D25</f>
        <v>45206.583333333336</v>
      </c>
      <c r="P25" t="str">
        <f>"Persönlich;TVK Basketball;TVK Basketball Spiele;"&amp;'TVK Spiele 23-24 Stand 17.09.23'!E25</f>
        <v>Persönlich;TVK Basketball;TVK Basketball Spiele;TVK U16m</v>
      </c>
      <c r="Q25" t="str">
        <f>'TVK Spiele 23-24 Stand 17.09.23'!H25&amp;" - Spielnr. "&amp;'TVK Spiele 23-24 Stand 17.09.23'!A25&amp;" - KG: "&amp;'TVK Spiele 23-24 Stand 17.09.23'!J25</f>
        <v>Regionale Schule - Spielnr. 22 - KG: TVK U16m2</v>
      </c>
      <c r="R25" t="s">
        <v>33</v>
      </c>
      <c r="S25" t="b">
        <v>1</v>
      </c>
      <c r="U25" t="s">
        <v>78</v>
      </c>
      <c r="V25">
        <v>3</v>
      </c>
    </row>
    <row r="26" spans="1:22" x14ac:dyDescent="0.2">
      <c r="A26" t="str">
        <f>'TVK Spiele 23-24 Stand 17.09.23'!F26&amp;" - "&amp;'TVK Spiele 23-24 Stand 17.09.23'!G26</f>
        <v>TVK II - SG Ludwigshafen/Frankenthal 2</v>
      </c>
      <c r="B26" s="1">
        <f>'TVK Spiele 23-24 Stand 17.09.23'!D26</f>
        <v>45206.666666666664</v>
      </c>
      <c r="C26" s="2">
        <f>'TVK Spiele 23-24 Stand 17.09.23'!D26</f>
        <v>45206.666666666664</v>
      </c>
      <c r="D26" s="1">
        <f>'TVK Spiele 23-24 Stand 17.09.23'!D26</f>
        <v>45206.666666666664</v>
      </c>
      <c r="E26" s="2">
        <f t="shared" si="0"/>
        <v>45206.729166666664</v>
      </c>
      <c r="F26" t="b">
        <v>0</v>
      </c>
      <c r="G26" t="b">
        <v>0</v>
      </c>
      <c r="H26" s="1">
        <f>'TVK Spiele 23-24 Stand 17.09.23'!D26</f>
        <v>45206.666666666664</v>
      </c>
      <c r="P26" t="str">
        <f>"Persönlich;TVK Basketball;TVK Basketball Spiele;"&amp;'TVK Spiele 23-24 Stand 17.09.23'!E26</f>
        <v>Persönlich;TVK Basketball;TVK Basketball Spiele;TVK II</v>
      </c>
      <c r="Q26" t="str">
        <f>'TVK Spiele 23-24 Stand 17.09.23'!H26&amp;" - Spielnr. "&amp;'TVK Spiele 23-24 Stand 17.09.23'!A26&amp;" - KG: "&amp;'TVK Spiele 23-24 Stand 17.09.23'!J26</f>
        <v>Regionale Schule - Spielnr. 8 - KG: TVK U18m</v>
      </c>
      <c r="R26" t="s">
        <v>33</v>
      </c>
      <c r="S26" t="b">
        <v>1</v>
      </c>
      <c r="U26" t="s">
        <v>78</v>
      </c>
      <c r="V26">
        <v>3</v>
      </c>
    </row>
    <row r="27" spans="1:22" x14ac:dyDescent="0.2">
      <c r="A27" t="str">
        <f>'TVK Spiele 23-24 Stand 17.09.23'!F27&amp;" - "&amp;'TVK Spiele 23-24 Stand 17.09.23'!G27</f>
        <v>TVK I - SG Ludwigshafen / Frankenthal</v>
      </c>
      <c r="B27" s="1">
        <f>'TVK Spiele 23-24 Stand 17.09.23'!D27</f>
        <v>45206.833333333336</v>
      </c>
      <c r="C27" s="2">
        <f>'TVK Spiele 23-24 Stand 17.09.23'!D27</f>
        <v>45206.833333333336</v>
      </c>
      <c r="D27" s="1">
        <f>'TVK Spiele 23-24 Stand 17.09.23'!D27</f>
        <v>45206.833333333336</v>
      </c>
      <c r="E27" s="2">
        <f t="shared" si="0"/>
        <v>45206.895833333336</v>
      </c>
      <c r="F27" t="b">
        <v>0</v>
      </c>
      <c r="G27" t="b">
        <v>0</v>
      </c>
      <c r="H27" s="1">
        <f>'TVK Spiele 23-24 Stand 17.09.23'!D27</f>
        <v>45206.833333333336</v>
      </c>
      <c r="P27" t="str">
        <f>"Persönlich;TVK Basketball;TVK Basketball Spiele;"&amp;'TVK Spiele 23-24 Stand 17.09.23'!E27</f>
        <v>Persönlich;TVK Basketball;TVK Basketball Spiele;TVK I</v>
      </c>
      <c r="Q27" t="str">
        <f>'TVK Spiele 23-24 Stand 17.09.23'!H27&amp;" - Spielnr. "&amp;'TVK Spiele 23-24 Stand 17.09.23'!A27&amp;" - KG: "&amp;'TVK Spiele 23-24 Stand 17.09.23'!J27</f>
        <v>Regionale Schule - Spielnr. 18 - KG: TVK Damen</v>
      </c>
      <c r="R27" t="s">
        <v>33</v>
      </c>
      <c r="S27" t="b">
        <v>1</v>
      </c>
      <c r="U27" t="s">
        <v>78</v>
      </c>
      <c r="V27">
        <v>3</v>
      </c>
    </row>
    <row r="28" spans="1:22" x14ac:dyDescent="0.2">
      <c r="A28" t="str">
        <f>'TVK Spiele 23-24 Stand 17.09.23'!F28&amp;" - "&amp;'TVK Spiele 23-24 Stand 17.09.23'!G28</f>
        <v>TVK U12mix1 - DJK Nieder-Olm e. V. 1</v>
      </c>
      <c r="B28" s="1">
        <f>'TVK Spiele 23-24 Stand 17.09.23'!D28</f>
        <v>45207.416666666664</v>
      </c>
      <c r="C28" s="2">
        <f>'TVK Spiele 23-24 Stand 17.09.23'!D28</f>
        <v>45207.416666666664</v>
      </c>
      <c r="D28" s="1">
        <f>'TVK Spiele 23-24 Stand 17.09.23'!D28</f>
        <v>45207.416666666664</v>
      </c>
      <c r="E28" s="2">
        <f t="shared" si="0"/>
        <v>45207.479166666664</v>
      </c>
      <c r="F28" t="b">
        <v>0</v>
      </c>
      <c r="G28" t="b">
        <v>0</v>
      </c>
      <c r="H28" s="1">
        <f>'TVK Spiele 23-24 Stand 17.09.23'!D28</f>
        <v>45207.416666666664</v>
      </c>
      <c r="P28" t="str">
        <f>"Persönlich;TVK Basketball;TVK Basketball Spiele;"&amp;'TVK Spiele 23-24 Stand 17.09.23'!E28</f>
        <v>Persönlich;TVK Basketball;TVK Basketball Spiele;TVK U12mix1</v>
      </c>
      <c r="Q28" t="str">
        <f>'TVK Spiele 23-24 Stand 17.09.23'!H28&amp;" - Spielnr. "&amp;'TVK Spiele 23-24 Stand 17.09.23'!A28&amp;" - KG: "&amp;'TVK Spiele 23-24 Stand 17.09.23'!J28</f>
        <v>Regionale Schule - Spielnr. 18 - KG: TVK U14m</v>
      </c>
      <c r="R28" t="s">
        <v>33</v>
      </c>
      <c r="S28" t="b">
        <v>1</v>
      </c>
      <c r="U28" t="s">
        <v>78</v>
      </c>
      <c r="V28">
        <v>3</v>
      </c>
    </row>
    <row r="29" spans="1:22" x14ac:dyDescent="0.2">
      <c r="A29" t="str">
        <f>'TVK Spiele 23-24 Stand 17.09.23'!F29&amp;" - "&amp;'TVK Spiele 23-24 Stand 17.09.23'!G29</f>
        <v>TVK U14m - SG Ludwigshafen/Frankenthal</v>
      </c>
      <c r="B29" s="1">
        <f>'TVK Spiele 23-24 Stand 17.09.23'!D29</f>
        <v>45207.5</v>
      </c>
      <c r="C29" s="2">
        <f>'TVK Spiele 23-24 Stand 17.09.23'!D29</f>
        <v>45207.5</v>
      </c>
      <c r="D29" s="1">
        <f>'TVK Spiele 23-24 Stand 17.09.23'!D29</f>
        <v>45207.5</v>
      </c>
      <c r="E29" s="2">
        <f t="shared" si="0"/>
        <v>45207.5625</v>
      </c>
      <c r="F29" t="b">
        <v>0</v>
      </c>
      <c r="G29" t="b">
        <v>0</v>
      </c>
      <c r="H29" s="1">
        <f>'TVK Spiele 23-24 Stand 17.09.23'!D29</f>
        <v>45207.5</v>
      </c>
      <c r="P29" t="str">
        <f>"Persönlich;TVK Basketball;TVK Basketball Spiele;"&amp;'TVK Spiele 23-24 Stand 17.09.23'!E29</f>
        <v>Persönlich;TVK Basketball;TVK Basketball Spiele;TVK U14m</v>
      </c>
      <c r="Q29" t="str">
        <f>'TVK Spiele 23-24 Stand 17.09.23'!H29&amp;" - Spielnr. "&amp;'TVK Spiele 23-24 Stand 17.09.23'!A29&amp;" - KG: "&amp;'TVK Spiele 23-24 Stand 17.09.23'!J29</f>
        <v>Regionale Schule - Spielnr. 11 - KG: TVK U12mix1/2</v>
      </c>
      <c r="R29" t="s">
        <v>33</v>
      </c>
      <c r="S29" t="b">
        <v>1</v>
      </c>
      <c r="U29" t="s">
        <v>78</v>
      </c>
      <c r="V29">
        <v>3</v>
      </c>
    </row>
    <row r="30" spans="1:22" x14ac:dyDescent="0.2">
      <c r="A30" t="str">
        <f>'TVK Spiele 23-24 Stand 17.09.23'!F30&amp;" - "&amp;'TVK Spiele 23-24 Stand 17.09.23'!G30</f>
        <v>TVK U14w - SG Ludwigshafen / Frankenthal</v>
      </c>
      <c r="B30" s="1">
        <f>'TVK Spiele 23-24 Stand 17.09.23'!D30</f>
        <v>45207.583333333336</v>
      </c>
      <c r="C30" s="2">
        <f>'TVK Spiele 23-24 Stand 17.09.23'!D30</f>
        <v>45207.583333333336</v>
      </c>
      <c r="D30" s="1">
        <f>'TVK Spiele 23-24 Stand 17.09.23'!D30</f>
        <v>45207.583333333336</v>
      </c>
      <c r="E30" s="2">
        <f t="shared" si="0"/>
        <v>45207.645833333336</v>
      </c>
      <c r="F30" t="b">
        <v>0</v>
      </c>
      <c r="G30" t="b">
        <v>0</v>
      </c>
      <c r="H30" s="1">
        <f>'TVK Spiele 23-24 Stand 17.09.23'!D30</f>
        <v>45207.583333333336</v>
      </c>
      <c r="P30" t="str">
        <f>"Persönlich;TVK Basketball;TVK Basketball Spiele;"&amp;'TVK Spiele 23-24 Stand 17.09.23'!E30</f>
        <v>Persönlich;TVK Basketball;TVK Basketball Spiele;TVK U14w</v>
      </c>
      <c r="Q30" t="str">
        <f>'TVK Spiele 23-24 Stand 17.09.23'!H30&amp;" - Spielnr. "&amp;'TVK Spiele 23-24 Stand 17.09.23'!A30&amp;" - KG: "&amp;'TVK Spiele 23-24 Stand 17.09.23'!J30</f>
        <v>Regionale Schule - Spielnr. 9 - KG: TVK U16w</v>
      </c>
      <c r="R30" t="s">
        <v>33</v>
      </c>
      <c r="S30" t="b">
        <v>1</v>
      </c>
      <c r="U30" t="s">
        <v>78</v>
      </c>
      <c r="V30">
        <v>3</v>
      </c>
    </row>
    <row r="31" spans="1:22" x14ac:dyDescent="0.2">
      <c r="A31" t="str">
        <f>'TVK Spiele 23-24 Stand 17.09.23'!F31&amp;" - "&amp;'TVK Spiele 23-24 Stand 17.09.23'!G31</f>
        <v>TVK U16w - Kaiserslautern Thunderbolts e.V.</v>
      </c>
      <c r="B31" s="1">
        <f>'TVK Spiele 23-24 Stand 17.09.23'!D31</f>
        <v>45207.666666666664</v>
      </c>
      <c r="C31" s="2">
        <f>'TVK Spiele 23-24 Stand 17.09.23'!D31</f>
        <v>45207.666666666664</v>
      </c>
      <c r="D31" s="1">
        <f>'TVK Spiele 23-24 Stand 17.09.23'!D31</f>
        <v>45207.666666666664</v>
      </c>
      <c r="E31" s="2">
        <f t="shared" si="0"/>
        <v>45207.729166666664</v>
      </c>
      <c r="F31" t="b">
        <v>0</v>
      </c>
      <c r="G31" t="b">
        <v>0</v>
      </c>
      <c r="H31" s="1">
        <f>'TVK Spiele 23-24 Stand 17.09.23'!D31</f>
        <v>45207.666666666664</v>
      </c>
      <c r="P31" t="str">
        <f>"Persönlich;TVK Basketball;TVK Basketball Spiele;"&amp;'TVK Spiele 23-24 Stand 17.09.23'!E31</f>
        <v>Persönlich;TVK Basketball;TVK Basketball Spiele;TVK U16w</v>
      </c>
      <c r="Q31" t="str">
        <f>'TVK Spiele 23-24 Stand 17.09.23'!H31&amp;" - Spielnr. "&amp;'TVK Spiele 23-24 Stand 17.09.23'!A31&amp;" - KG: "&amp;'TVK Spiele 23-24 Stand 17.09.23'!J31</f>
        <v>Regionale Schule - Spielnr. 12 - KG: TVK U14w</v>
      </c>
      <c r="R31" t="s">
        <v>33</v>
      </c>
      <c r="S31" t="b">
        <v>1</v>
      </c>
      <c r="U31" t="s">
        <v>78</v>
      </c>
      <c r="V31">
        <v>3</v>
      </c>
    </row>
    <row r="32" spans="1:22" x14ac:dyDescent="0.2">
      <c r="A32" t="str">
        <f>'TVK Spiele 23-24 Stand 17.09.23'!F32&amp;" - "&amp;'TVK Spiele 23-24 Stand 17.09.23'!G32</f>
        <v>TVK U18m - Kaiserslautern Thunderbolts e.V.</v>
      </c>
      <c r="B32" s="1">
        <f>'TVK Spiele 23-24 Stand 17.09.23'!D32</f>
        <v>45207.75</v>
      </c>
      <c r="C32" s="2">
        <f>'TVK Spiele 23-24 Stand 17.09.23'!D32</f>
        <v>45207.75</v>
      </c>
      <c r="D32" s="1">
        <f>'TVK Spiele 23-24 Stand 17.09.23'!D32</f>
        <v>45207.75</v>
      </c>
      <c r="E32" s="2">
        <f t="shared" si="0"/>
        <v>45207.8125</v>
      </c>
      <c r="F32" t="b">
        <v>0</v>
      </c>
      <c r="G32" t="b">
        <v>0</v>
      </c>
      <c r="H32" s="1">
        <f>'TVK Spiele 23-24 Stand 17.09.23'!D32</f>
        <v>45207.75</v>
      </c>
      <c r="P32" t="str">
        <f>"Persönlich;TVK Basketball;TVK Basketball Spiele;"&amp;'TVK Spiele 23-24 Stand 17.09.23'!E32</f>
        <v>Persönlich;TVK Basketball;TVK Basketball Spiele;TVK U18m</v>
      </c>
      <c r="Q32" t="str">
        <f>'TVK Spiele 23-24 Stand 17.09.23'!H32&amp;" - Spielnr. "&amp;'TVK Spiele 23-24 Stand 17.09.23'!A32&amp;" - KG: "&amp;'TVK Spiele 23-24 Stand 17.09.23'!J32</f>
        <v>Regionale Schule - Spielnr. 12 - KG: TVK II</v>
      </c>
      <c r="R32" t="s">
        <v>33</v>
      </c>
      <c r="S32" t="b">
        <v>1</v>
      </c>
      <c r="U32" t="s">
        <v>78</v>
      </c>
      <c r="V32">
        <v>3</v>
      </c>
    </row>
    <row r="33" spans="1:22" x14ac:dyDescent="0.2">
      <c r="A33" t="str">
        <f>'TVK Spiele 23-24 Stand 17.09.23'!F33&amp;" - "&amp;'TVK Spiele 23-24 Stand 17.09.23'!G33</f>
        <v>TVK U12mix1 - SG Towers Speyer/Schifferstadt 1</v>
      </c>
      <c r="B33" s="1">
        <f>'TVK Spiele 23-24 Stand 17.09.23'!D33</f>
        <v>45234.5</v>
      </c>
      <c r="C33" s="2">
        <f>'TVK Spiele 23-24 Stand 17.09.23'!D33</f>
        <v>45234.5</v>
      </c>
      <c r="D33" s="1">
        <f>'TVK Spiele 23-24 Stand 17.09.23'!D33</f>
        <v>45234.5</v>
      </c>
      <c r="E33" s="2">
        <f t="shared" si="0"/>
        <v>45234.5625</v>
      </c>
      <c r="F33" t="b">
        <v>0</v>
      </c>
      <c r="G33" t="b">
        <v>0</v>
      </c>
      <c r="H33" s="1">
        <f>'TVK Spiele 23-24 Stand 17.09.23'!D33</f>
        <v>45234.5</v>
      </c>
      <c r="P33" t="str">
        <f>"Persönlich;TVK Basketball;TVK Basketball Spiele;"&amp;'TVK Spiele 23-24 Stand 17.09.23'!E33</f>
        <v>Persönlich;TVK Basketball;TVK Basketball Spiele;TVK U12mix1</v>
      </c>
      <c r="Q33" t="str">
        <f>'TVK Spiele 23-24 Stand 17.09.23'!H33&amp;" - Spielnr. "&amp;'TVK Spiele 23-24 Stand 17.09.23'!A33&amp;" - KG: "&amp;'TVK Spiele 23-24 Stand 17.09.23'!J33</f>
        <v>Regionale Schule - Spielnr. 23 - KG: TVK U14m</v>
      </c>
      <c r="R33" t="s">
        <v>33</v>
      </c>
      <c r="S33" t="b">
        <v>1</v>
      </c>
      <c r="U33" t="s">
        <v>78</v>
      </c>
      <c r="V33">
        <v>3</v>
      </c>
    </row>
    <row r="34" spans="1:22" x14ac:dyDescent="0.2">
      <c r="A34" t="str">
        <f>'TVK Spiele 23-24 Stand 17.09.23'!F34&amp;" - "&amp;'TVK Spiele 23-24 Stand 17.09.23'!G34</f>
        <v>TVK U16m - SG TV Dürkheim/BIS Baskets Speyer</v>
      </c>
      <c r="B34" s="1">
        <f>'TVK Spiele 23-24 Stand 17.09.23'!D34</f>
        <v>45234.583333333336</v>
      </c>
      <c r="C34" s="2">
        <f>'TVK Spiele 23-24 Stand 17.09.23'!D34</f>
        <v>45234.583333333336</v>
      </c>
      <c r="D34" s="1">
        <f>'TVK Spiele 23-24 Stand 17.09.23'!D34</f>
        <v>45234.583333333336</v>
      </c>
      <c r="E34" s="2">
        <f t="shared" si="0"/>
        <v>45234.645833333336</v>
      </c>
      <c r="F34" t="b">
        <v>0</v>
      </c>
      <c r="G34" t="b">
        <v>0</v>
      </c>
      <c r="H34" s="1">
        <f>'TVK Spiele 23-24 Stand 17.09.23'!D34</f>
        <v>45234.583333333336</v>
      </c>
      <c r="P34" t="str">
        <f>"Persönlich;TVK Basketball;TVK Basketball Spiele;"&amp;'TVK Spiele 23-24 Stand 17.09.23'!E34</f>
        <v>Persönlich;TVK Basketball;TVK Basketball Spiele;TVK U16m</v>
      </c>
      <c r="Q34" t="str">
        <f>'TVK Spiele 23-24 Stand 17.09.23'!H34&amp;" - Spielnr. "&amp;'TVK Spiele 23-24 Stand 17.09.23'!A34&amp;" - KG: "&amp;'TVK Spiele 23-24 Stand 17.09.23'!J34</f>
        <v>Regionale Schule - Spielnr. 28 - KG: TVK U12mix1/2</v>
      </c>
      <c r="R34" t="s">
        <v>33</v>
      </c>
      <c r="S34" t="b">
        <v>1</v>
      </c>
      <c r="U34" t="s">
        <v>78</v>
      </c>
      <c r="V34">
        <v>3</v>
      </c>
    </row>
    <row r="35" spans="1:22" x14ac:dyDescent="0.2">
      <c r="A35" t="str">
        <f>'TVK Spiele 23-24 Stand 17.09.23'!F35&amp;" - "&amp;'TVK Spiele 23-24 Stand 17.09.23'!G35</f>
        <v>TVK II - BBC Mehlingen</v>
      </c>
      <c r="B35" s="1">
        <f>'TVK Spiele 23-24 Stand 17.09.23'!D35</f>
        <v>45234.666666666664</v>
      </c>
      <c r="C35" s="2">
        <f>'TVK Spiele 23-24 Stand 17.09.23'!D35</f>
        <v>45234.666666666664</v>
      </c>
      <c r="D35" s="1">
        <f>'TVK Spiele 23-24 Stand 17.09.23'!D35</f>
        <v>45234.666666666664</v>
      </c>
      <c r="E35" s="2">
        <f t="shared" si="0"/>
        <v>45234.729166666664</v>
      </c>
      <c r="F35" t="b">
        <v>0</v>
      </c>
      <c r="G35" t="b">
        <v>0</v>
      </c>
      <c r="H35" s="1">
        <f>'TVK Spiele 23-24 Stand 17.09.23'!D35</f>
        <v>45234.666666666664</v>
      </c>
      <c r="P35" t="str">
        <f>"Persönlich;TVK Basketball;TVK Basketball Spiele;"&amp;'TVK Spiele 23-24 Stand 17.09.23'!E35</f>
        <v>Persönlich;TVK Basketball;TVK Basketball Spiele;TVK II</v>
      </c>
      <c r="Q35" t="str">
        <f>'TVK Spiele 23-24 Stand 17.09.23'!H35&amp;" - Spielnr. "&amp;'TVK Spiele 23-24 Stand 17.09.23'!A35&amp;" - KG: "&amp;'TVK Spiele 23-24 Stand 17.09.23'!J35</f>
        <v>Regionale Schule - Spielnr. 10 - KG: TVK U16m</v>
      </c>
      <c r="R35" t="s">
        <v>33</v>
      </c>
      <c r="S35" t="b">
        <v>1</v>
      </c>
      <c r="U35" t="s">
        <v>78</v>
      </c>
      <c r="V35">
        <v>3</v>
      </c>
    </row>
    <row r="36" spans="1:22" x14ac:dyDescent="0.2">
      <c r="A36" t="str">
        <f>'TVK Spiele 23-24 Stand 17.09.23'!F36&amp;" - "&amp;'TVK Spiele 23-24 Stand 17.09.23'!G36</f>
        <v>TVK Damen - TV Oppenheim</v>
      </c>
      <c r="B36" s="1">
        <f>'TVK Spiele 23-24 Stand 17.09.23'!D36</f>
        <v>45234.75</v>
      </c>
      <c r="C36" s="2">
        <f>'TVK Spiele 23-24 Stand 17.09.23'!D36</f>
        <v>45234.75</v>
      </c>
      <c r="D36" s="1">
        <f>'TVK Spiele 23-24 Stand 17.09.23'!D36</f>
        <v>45234.75</v>
      </c>
      <c r="E36" s="2">
        <f t="shared" si="0"/>
        <v>45234.8125</v>
      </c>
      <c r="F36" t="b">
        <v>0</v>
      </c>
      <c r="G36" t="b">
        <v>0</v>
      </c>
      <c r="H36" s="1">
        <f>'TVK Spiele 23-24 Stand 17.09.23'!D36</f>
        <v>45234.75</v>
      </c>
      <c r="P36" t="str">
        <f>"Persönlich;TVK Basketball;TVK Basketball Spiele;"&amp;'TVK Spiele 23-24 Stand 17.09.23'!E36</f>
        <v>Persönlich;TVK Basketball;TVK Basketball Spiele;TVK Damen</v>
      </c>
      <c r="Q36" t="str">
        <f>'TVK Spiele 23-24 Stand 17.09.23'!H36&amp;" - Spielnr. "&amp;'TVK Spiele 23-24 Stand 17.09.23'!A36&amp;" - KG: "&amp;'TVK Spiele 23-24 Stand 17.09.23'!J36</f>
        <v>Regionale Schule - Spielnr. 23 - KG: TVK I</v>
      </c>
      <c r="R36" t="s">
        <v>33</v>
      </c>
      <c r="S36" t="b">
        <v>1</v>
      </c>
      <c r="U36" t="s">
        <v>78</v>
      </c>
      <c r="V36">
        <v>3</v>
      </c>
    </row>
    <row r="37" spans="1:22" x14ac:dyDescent="0.2">
      <c r="A37" t="str">
        <f>'TVK Spiele 23-24 Stand 17.09.23'!F37&amp;" - "&amp;'TVK Spiele 23-24 Stand 17.09.23'!G37</f>
        <v>TVK I - TS Germersheim</v>
      </c>
      <c r="B37" s="1">
        <f>'TVK Spiele 23-24 Stand 17.09.23'!D37</f>
        <v>45234.833333333336</v>
      </c>
      <c r="C37" s="2">
        <f>'TVK Spiele 23-24 Stand 17.09.23'!D37</f>
        <v>45234.833333333336</v>
      </c>
      <c r="D37" s="1">
        <f>'TVK Spiele 23-24 Stand 17.09.23'!D37</f>
        <v>45234.833333333336</v>
      </c>
      <c r="E37" s="2">
        <f t="shared" si="0"/>
        <v>45234.895833333336</v>
      </c>
      <c r="F37" t="b">
        <v>0</v>
      </c>
      <c r="G37" t="b">
        <v>0</v>
      </c>
      <c r="H37" s="1">
        <f>'TVK Spiele 23-24 Stand 17.09.23'!D37</f>
        <v>45234.833333333336</v>
      </c>
      <c r="P37" t="str">
        <f>"Persönlich;TVK Basketball;TVK Basketball Spiele;"&amp;'TVK Spiele 23-24 Stand 17.09.23'!E37</f>
        <v>Persönlich;TVK Basketball;TVK Basketball Spiele;TVK I</v>
      </c>
      <c r="Q37" t="str">
        <f>'TVK Spiele 23-24 Stand 17.09.23'!H37&amp;" - Spielnr. "&amp;'TVK Spiele 23-24 Stand 17.09.23'!A37&amp;" - KG: "&amp;'TVK Spiele 23-24 Stand 17.09.23'!J37</f>
        <v>Regionale Schule - Spielnr. 23 - KG: TVK Damen</v>
      </c>
      <c r="R37" t="s">
        <v>33</v>
      </c>
      <c r="S37" t="b">
        <v>1</v>
      </c>
      <c r="U37" t="s">
        <v>78</v>
      </c>
      <c r="V37">
        <v>3</v>
      </c>
    </row>
    <row r="38" spans="1:22" x14ac:dyDescent="0.2">
      <c r="A38" t="str">
        <f>'TVK Spiele 23-24 Stand 17.09.23'!F38&amp;" - "&amp;'TVK Spiele 23-24 Stand 17.09.23'!G38</f>
        <v>TVK U14m - BBC Mehlingen</v>
      </c>
      <c r="B38" s="1">
        <f>'TVK Spiele 23-24 Stand 17.09.23'!D38</f>
        <v>45235.5</v>
      </c>
      <c r="C38" s="2">
        <f>'TVK Spiele 23-24 Stand 17.09.23'!D38</f>
        <v>45235.5</v>
      </c>
      <c r="D38" s="1">
        <f>'TVK Spiele 23-24 Stand 17.09.23'!D38</f>
        <v>45235.5</v>
      </c>
      <c r="E38" s="2">
        <f t="shared" si="0"/>
        <v>45235.5625</v>
      </c>
      <c r="F38" t="b">
        <v>0</v>
      </c>
      <c r="G38" t="b">
        <v>0</v>
      </c>
      <c r="H38" s="1">
        <f>'TVK Spiele 23-24 Stand 17.09.23'!D38</f>
        <v>45235.5</v>
      </c>
      <c r="P38" t="str">
        <f>"Persönlich;TVK Basketball;TVK Basketball Spiele;"&amp;'TVK Spiele 23-24 Stand 17.09.23'!E38</f>
        <v>Persönlich;TVK Basketball;TVK Basketball Spiele;TVK U14m</v>
      </c>
      <c r="Q38" t="str">
        <f>'TVK Spiele 23-24 Stand 17.09.23'!H38&amp;" - Spielnr. "&amp;'TVK Spiele 23-24 Stand 17.09.23'!A38&amp;" - KG: "&amp;'TVK Spiele 23-24 Stand 17.09.23'!J38</f>
        <v>Regionale Schule - Spielnr. 14 - KG: TVK U16w</v>
      </c>
      <c r="R38" t="s">
        <v>33</v>
      </c>
      <c r="S38" t="b">
        <v>1</v>
      </c>
      <c r="U38" t="s">
        <v>78</v>
      </c>
      <c r="V38">
        <v>3</v>
      </c>
    </row>
    <row r="39" spans="1:22" x14ac:dyDescent="0.2">
      <c r="A39" t="str">
        <f>'TVK Spiele 23-24 Stand 17.09.23'!F39&amp;" - "&amp;'TVK Spiele 23-24 Stand 17.09.23'!G39</f>
        <v>TVK U16w - BBC Mehlingen</v>
      </c>
      <c r="B39" s="1">
        <f>'TVK Spiele 23-24 Stand 17.09.23'!D39</f>
        <v>45235.583333333336</v>
      </c>
      <c r="C39" s="2">
        <f>'TVK Spiele 23-24 Stand 17.09.23'!D39</f>
        <v>45235.583333333336</v>
      </c>
      <c r="D39" s="1">
        <f>'TVK Spiele 23-24 Stand 17.09.23'!D39</f>
        <v>45235.583333333336</v>
      </c>
      <c r="E39" s="2">
        <f t="shared" si="0"/>
        <v>45235.645833333336</v>
      </c>
      <c r="F39" t="b">
        <v>0</v>
      </c>
      <c r="G39" t="b">
        <v>0</v>
      </c>
      <c r="H39" s="1">
        <f>'TVK Spiele 23-24 Stand 17.09.23'!D39</f>
        <v>45235.583333333336</v>
      </c>
      <c r="P39" t="str">
        <f>"Persönlich;TVK Basketball;TVK Basketball Spiele;"&amp;'TVK Spiele 23-24 Stand 17.09.23'!E39</f>
        <v>Persönlich;TVK Basketball;TVK Basketball Spiele;TVK U16w</v>
      </c>
      <c r="Q39" t="str">
        <f>'TVK Spiele 23-24 Stand 17.09.23'!H39&amp;" - Spielnr. "&amp;'TVK Spiele 23-24 Stand 17.09.23'!A39&amp;" - KG: "&amp;'TVK Spiele 23-24 Stand 17.09.23'!J39</f>
        <v>Regionale Schule - Spielnr. 15 - KG: TVK U14m</v>
      </c>
      <c r="R39" t="s">
        <v>33</v>
      </c>
      <c r="S39" t="b">
        <v>1</v>
      </c>
      <c r="U39" t="s">
        <v>78</v>
      </c>
      <c r="V39">
        <v>3</v>
      </c>
    </row>
    <row r="40" spans="1:22" x14ac:dyDescent="0.2">
      <c r="A40" t="str">
        <f>'TVK Spiele 23-24 Stand 17.09.23'!F40&amp;" - "&amp;'TVK Spiele 23-24 Stand 17.09.23'!G40</f>
        <v>TVK U18m - TS Germersheim</v>
      </c>
      <c r="B40" s="1">
        <f>'TVK Spiele 23-24 Stand 17.09.23'!D40</f>
        <v>45235.666666666664</v>
      </c>
      <c r="C40" s="2">
        <f>'TVK Spiele 23-24 Stand 17.09.23'!D40</f>
        <v>45235.666666666664</v>
      </c>
      <c r="D40" s="1">
        <f>'TVK Spiele 23-24 Stand 17.09.23'!D40</f>
        <v>45235.666666666664</v>
      </c>
      <c r="E40" s="2">
        <f t="shared" si="0"/>
        <v>45235.729166666664</v>
      </c>
      <c r="F40" t="b">
        <v>0</v>
      </c>
      <c r="G40" t="b">
        <v>0</v>
      </c>
      <c r="H40" s="1">
        <f>'TVK Spiele 23-24 Stand 17.09.23'!D40</f>
        <v>45235.666666666664</v>
      </c>
      <c r="P40" t="str">
        <f>"Persönlich;TVK Basketball;TVK Basketball Spiele;"&amp;'TVK Spiele 23-24 Stand 17.09.23'!E40</f>
        <v>Persönlich;TVK Basketball;TVK Basketball Spiele;TVK U18m</v>
      </c>
      <c r="Q40" t="str">
        <f>'TVK Spiele 23-24 Stand 17.09.23'!H40&amp;" - Spielnr. "&amp;'TVK Spiele 23-24 Stand 17.09.23'!A40&amp;" - KG: "&amp;'TVK Spiele 23-24 Stand 17.09.23'!J40</f>
        <v>Regionale Schule - Spielnr. 16 - KG: TVK II</v>
      </c>
      <c r="R40" t="s">
        <v>33</v>
      </c>
      <c r="S40" t="b">
        <v>1</v>
      </c>
      <c r="U40" t="s">
        <v>78</v>
      </c>
      <c r="V40">
        <v>3</v>
      </c>
    </row>
    <row r="41" spans="1:22" x14ac:dyDescent="0.2">
      <c r="A41" t="str">
        <f>'TVK Spiele 23-24 Stand 17.09.23'!F41&amp;" - "&amp;'TVK Spiele 23-24 Stand 17.09.23'!G41</f>
        <v>SG Towers Speyer/Schifferstadt - TVK U16w</v>
      </c>
      <c r="B41" s="1">
        <f>'TVK Spiele 23-24 Stand 17.09.23'!D41</f>
        <v>45241.541666666664</v>
      </c>
      <c r="C41" s="2">
        <f>'TVK Spiele 23-24 Stand 17.09.23'!D41</f>
        <v>45241.541666666664</v>
      </c>
      <c r="D41" s="1">
        <f>'TVK Spiele 23-24 Stand 17.09.23'!D41</f>
        <v>45241.541666666664</v>
      </c>
      <c r="E41" s="2">
        <f t="shared" si="0"/>
        <v>45241.604166666664</v>
      </c>
      <c r="F41" t="b">
        <v>0</v>
      </c>
      <c r="G41" t="b">
        <v>0</v>
      </c>
      <c r="H41" s="1">
        <f>'TVK Spiele 23-24 Stand 17.09.23'!D41</f>
        <v>45241.541666666664</v>
      </c>
      <c r="P41" t="str">
        <f>"Persönlich;TVK Basketball;TVK Basketball Spiele;"&amp;'TVK Spiele 23-24 Stand 17.09.23'!E41</f>
        <v>Persönlich;TVK Basketball;TVK Basketball Spiele;TVK U16w</v>
      </c>
      <c r="Q41" t="str">
        <f>'TVK Spiele 23-24 Stand 17.09.23'!H41&amp;" - Spielnr. "&amp;'TVK Spiele 23-24 Stand 17.09.23'!A41&amp;" - KG: "&amp;'TVK Spiele 23-24 Stand 17.09.23'!J41</f>
        <v xml:space="preserve">Osthalle - Spielnr. 16 - KG: </v>
      </c>
      <c r="R41" t="s">
        <v>33</v>
      </c>
      <c r="S41" t="b">
        <v>1</v>
      </c>
      <c r="U41" t="s">
        <v>78</v>
      </c>
      <c r="V41">
        <v>3</v>
      </c>
    </row>
    <row r="42" spans="1:22" x14ac:dyDescent="0.2">
      <c r="A42" t="str">
        <f>'TVK Spiele 23-24 Stand 17.09.23'!F42&amp;" - "&amp;'TVK Spiele 23-24 Stand 17.09.23'!G42</f>
        <v>1. FC Kaiserslautern 2 - TVK U16m2</v>
      </c>
      <c r="B42" s="1">
        <f>'TVK Spiele 23-24 Stand 17.09.23'!D42</f>
        <v>45242.416666666664</v>
      </c>
      <c r="C42" s="2">
        <f>'TVK Spiele 23-24 Stand 17.09.23'!D42</f>
        <v>45242.416666666664</v>
      </c>
      <c r="D42" s="1">
        <f>'TVK Spiele 23-24 Stand 17.09.23'!D42</f>
        <v>45242.416666666664</v>
      </c>
      <c r="E42" s="2">
        <f t="shared" si="0"/>
        <v>45242.479166666664</v>
      </c>
      <c r="F42" t="b">
        <v>0</v>
      </c>
      <c r="G42" t="b">
        <v>0</v>
      </c>
      <c r="H42" s="1">
        <f>'TVK Spiele 23-24 Stand 17.09.23'!D42</f>
        <v>45242.416666666664</v>
      </c>
      <c r="P42" t="str">
        <f>"Persönlich;TVK Basketball;TVK Basketball Spiele;"&amp;'TVK Spiele 23-24 Stand 17.09.23'!E42</f>
        <v>Persönlich;TVK Basketball;TVK Basketball Spiele;TVK U16m2</v>
      </c>
      <c r="Q42" t="str">
        <f>'TVK Spiele 23-24 Stand 17.09.23'!H42&amp;" - Spielnr. "&amp;'TVK Spiele 23-24 Stand 17.09.23'!A42&amp;" - KG: "&amp;'TVK Spiele 23-24 Stand 17.09.23'!J42</f>
        <v xml:space="preserve">Grundschule Betzenberg - Spielnr. 18 - KG: </v>
      </c>
      <c r="R42" t="s">
        <v>33</v>
      </c>
      <c r="S42" t="b">
        <v>1</v>
      </c>
      <c r="U42" t="s">
        <v>78</v>
      </c>
      <c r="V42">
        <v>3</v>
      </c>
    </row>
    <row r="43" spans="1:22" x14ac:dyDescent="0.2">
      <c r="A43" t="str">
        <f>'TVK Spiele 23-24 Stand 17.09.23'!F43&amp;" - "&amp;'TVK Spiele 23-24 Stand 17.09.23'!G43</f>
        <v>1. FC Kaiserslautern 2 - TVK U12mix2</v>
      </c>
      <c r="B43" s="1">
        <f>'TVK Spiele 23-24 Stand 17.09.23'!D43</f>
        <v>45242.416666666664</v>
      </c>
      <c r="C43" s="2">
        <f>'TVK Spiele 23-24 Stand 17.09.23'!D43</f>
        <v>45242.416666666664</v>
      </c>
      <c r="D43" s="1">
        <f>'TVK Spiele 23-24 Stand 17.09.23'!D43</f>
        <v>45242.416666666664</v>
      </c>
      <c r="E43" s="2">
        <f t="shared" si="0"/>
        <v>45242.479166666664</v>
      </c>
      <c r="F43" t="b">
        <v>0</v>
      </c>
      <c r="G43" t="b">
        <v>0</v>
      </c>
      <c r="H43" s="1">
        <f>'TVK Spiele 23-24 Stand 17.09.23'!D43</f>
        <v>45242.416666666664</v>
      </c>
      <c r="P43" t="str">
        <f>"Persönlich;TVK Basketball;TVK Basketball Spiele;"&amp;'TVK Spiele 23-24 Stand 17.09.23'!E43</f>
        <v>Persönlich;TVK Basketball;TVK Basketball Spiele;TVK U12mix2</v>
      </c>
      <c r="Q43" t="str">
        <f>'TVK Spiele 23-24 Stand 17.09.23'!H43&amp;" - Spielnr. "&amp;'TVK Spiele 23-24 Stand 17.09.23'!A43&amp;" - KG: "&amp;'TVK Spiele 23-24 Stand 17.09.23'!J43</f>
        <v xml:space="preserve">Hohenstaufengymnasium KL - Spielnr. 19 - KG: </v>
      </c>
      <c r="R43" t="s">
        <v>33</v>
      </c>
      <c r="S43" t="b">
        <v>1</v>
      </c>
      <c r="U43" t="s">
        <v>78</v>
      </c>
      <c r="V43">
        <v>3</v>
      </c>
    </row>
    <row r="44" spans="1:22" x14ac:dyDescent="0.2">
      <c r="A44" t="str">
        <f>'TVK Spiele 23-24 Stand 17.09.23'!F44&amp;" - "&amp;'TVK Spiele 23-24 Stand 17.09.23'!G44</f>
        <v>1. FC Kaiserslautern 2 - TVK Damen</v>
      </c>
      <c r="B44" s="1">
        <f>'TVK Spiele 23-24 Stand 17.09.23'!D44</f>
        <v>45242.5</v>
      </c>
      <c r="C44" s="2">
        <f>'TVK Spiele 23-24 Stand 17.09.23'!D44</f>
        <v>45242.5</v>
      </c>
      <c r="D44" s="1">
        <f>'TVK Spiele 23-24 Stand 17.09.23'!D44</f>
        <v>45242.5</v>
      </c>
      <c r="E44" s="2">
        <f t="shared" si="0"/>
        <v>45242.5625</v>
      </c>
      <c r="F44" t="b">
        <v>0</v>
      </c>
      <c r="G44" t="b">
        <v>0</v>
      </c>
      <c r="H44" s="1">
        <f>'TVK Spiele 23-24 Stand 17.09.23'!D44</f>
        <v>45242.5</v>
      </c>
      <c r="P44" t="str">
        <f>"Persönlich;TVK Basketball;TVK Basketball Spiele;"&amp;'TVK Spiele 23-24 Stand 17.09.23'!E44</f>
        <v>Persönlich;TVK Basketball;TVK Basketball Spiele;TVK Damen</v>
      </c>
      <c r="Q44" t="str">
        <f>'TVK Spiele 23-24 Stand 17.09.23'!H44&amp;" - Spielnr. "&amp;'TVK Spiele 23-24 Stand 17.09.23'!A44&amp;" - KG: "&amp;'TVK Spiele 23-24 Stand 17.09.23'!J44</f>
        <v xml:space="preserve">Grundschule Betzenberg - Spielnr. 26 - KG: </v>
      </c>
      <c r="R44" t="s">
        <v>33</v>
      </c>
      <c r="S44" t="b">
        <v>1</v>
      </c>
      <c r="U44" t="s">
        <v>78</v>
      </c>
      <c r="V44">
        <v>3</v>
      </c>
    </row>
    <row r="45" spans="1:22" x14ac:dyDescent="0.2">
      <c r="A45" t="str">
        <f>'TVK Spiele 23-24 Stand 17.09.23'!F45&amp;" - "&amp;'TVK Spiele 23-24 Stand 17.09.23'!G45</f>
        <v>1. FC Kaiserslautern 1 - TVK U12mix1</v>
      </c>
      <c r="B45" s="1">
        <f>'TVK Spiele 23-24 Stand 17.09.23'!D45</f>
        <v>45242.5</v>
      </c>
      <c r="C45" s="2">
        <f>'TVK Spiele 23-24 Stand 17.09.23'!D45</f>
        <v>45242.5</v>
      </c>
      <c r="D45" s="1">
        <f>'TVK Spiele 23-24 Stand 17.09.23'!D45</f>
        <v>45242.5</v>
      </c>
      <c r="E45" s="2">
        <f t="shared" si="0"/>
        <v>45242.5625</v>
      </c>
      <c r="F45" t="b">
        <v>0</v>
      </c>
      <c r="G45" t="b">
        <v>0</v>
      </c>
      <c r="H45" s="1">
        <f>'TVK Spiele 23-24 Stand 17.09.23'!D45</f>
        <v>45242.5</v>
      </c>
      <c r="P45" t="str">
        <f>"Persönlich;TVK Basketball;TVK Basketball Spiele;"&amp;'TVK Spiele 23-24 Stand 17.09.23'!E45</f>
        <v>Persönlich;TVK Basketball;TVK Basketball Spiele;TVK U12mix1</v>
      </c>
      <c r="Q45" t="str">
        <f>'TVK Spiele 23-24 Stand 17.09.23'!H45&amp;" - Spielnr. "&amp;'TVK Spiele 23-24 Stand 17.09.23'!A45&amp;" - KG: "&amp;'TVK Spiele 23-24 Stand 17.09.23'!J45</f>
        <v xml:space="preserve">Hohenstaufengymnasium KL - Spielnr. 26 - KG: </v>
      </c>
      <c r="R45" t="s">
        <v>33</v>
      </c>
      <c r="S45" t="b">
        <v>1</v>
      </c>
      <c r="U45" t="s">
        <v>78</v>
      </c>
      <c r="V45">
        <v>3</v>
      </c>
    </row>
    <row r="46" spans="1:22" x14ac:dyDescent="0.2">
      <c r="A46" t="str">
        <f>'TVK Spiele 23-24 Stand 17.09.23'!F46&amp;" - "&amp;'TVK Spiele 23-24 Stand 17.09.23'!G46</f>
        <v>1. FC Kaiserslautern 2 - TVK I</v>
      </c>
      <c r="B46" s="1">
        <f>'TVK Spiele 23-24 Stand 17.09.23'!D46</f>
        <v>45242.583333333336</v>
      </c>
      <c r="C46" s="2">
        <f>'TVK Spiele 23-24 Stand 17.09.23'!D46</f>
        <v>45242.583333333336</v>
      </c>
      <c r="D46" s="1">
        <f>'TVK Spiele 23-24 Stand 17.09.23'!D46</f>
        <v>45242.583333333336</v>
      </c>
      <c r="E46" s="2">
        <f t="shared" si="0"/>
        <v>45242.645833333336</v>
      </c>
      <c r="F46" t="b">
        <v>0</v>
      </c>
      <c r="G46" t="b">
        <v>0</v>
      </c>
      <c r="H46" s="1">
        <f>'TVK Spiele 23-24 Stand 17.09.23'!D46</f>
        <v>45242.583333333336</v>
      </c>
      <c r="P46" t="str">
        <f>"Persönlich;TVK Basketball;TVK Basketball Spiele;"&amp;'TVK Spiele 23-24 Stand 17.09.23'!E46</f>
        <v>Persönlich;TVK Basketball;TVK Basketball Spiele;TVK I</v>
      </c>
      <c r="Q46" t="str">
        <f>'TVK Spiele 23-24 Stand 17.09.23'!H46&amp;" - Spielnr. "&amp;'TVK Spiele 23-24 Stand 17.09.23'!A46&amp;" - KG: "&amp;'TVK Spiele 23-24 Stand 17.09.23'!J46</f>
        <v xml:space="preserve">Grundschule Betzenberg - Spielnr. 26 - KG: </v>
      </c>
      <c r="R46" t="s">
        <v>33</v>
      </c>
      <c r="S46" t="b">
        <v>1</v>
      </c>
      <c r="U46" t="s">
        <v>78</v>
      </c>
      <c r="V46">
        <v>3</v>
      </c>
    </row>
    <row r="47" spans="1:22" x14ac:dyDescent="0.2">
      <c r="A47" t="str">
        <f>'TVK Spiele 23-24 Stand 17.09.23'!F47&amp;" - "&amp;'TVK Spiele 23-24 Stand 17.09.23'!G47</f>
        <v>1. FC Kaiserslautern - TVK U14w</v>
      </c>
      <c r="B47" s="1">
        <f>'TVK Spiele 23-24 Stand 17.09.23'!D47</f>
        <v>45242.583333333336</v>
      </c>
      <c r="C47" s="2">
        <f>'TVK Spiele 23-24 Stand 17.09.23'!D47</f>
        <v>45242.583333333336</v>
      </c>
      <c r="D47" s="1">
        <f>'TVK Spiele 23-24 Stand 17.09.23'!D47</f>
        <v>45242.583333333336</v>
      </c>
      <c r="E47" s="2">
        <f t="shared" si="0"/>
        <v>45242.645833333336</v>
      </c>
      <c r="F47" t="b">
        <v>0</v>
      </c>
      <c r="G47" t="b">
        <v>0</v>
      </c>
      <c r="H47" s="1">
        <f>'TVK Spiele 23-24 Stand 17.09.23'!D47</f>
        <v>45242.583333333336</v>
      </c>
      <c r="P47" t="str">
        <f>"Persönlich;TVK Basketball;TVK Basketball Spiele;"&amp;'TVK Spiele 23-24 Stand 17.09.23'!E47</f>
        <v>Persönlich;TVK Basketball;TVK Basketball Spiele;TVK U14w</v>
      </c>
      <c r="Q47" t="str">
        <f>'TVK Spiele 23-24 Stand 17.09.23'!H47&amp;" - Spielnr. "&amp;'TVK Spiele 23-24 Stand 17.09.23'!A47&amp;" - KG: "&amp;'TVK Spiele 23-24 Stand 17.09.23'!J47</f>
        <v xml:space="preserve">Hohenstaufengymnasium KL - Spielnr. 13 - KG: </v>
      </c>
      <c r="R47" t="s">
        <v>33</v>
      </c>
      <c r="S47" t="b">
        <v>1</v>
      </c>
      <c r="U47" t="s">
        <v>78</v>
      </c>
      <c r="V47">
        <v>3</v>
      </c>
    </row>
    <row r="48" spans="1:22" x14ac:dyDescent="0.2">
      <c r="A48" t="str">
        <f>'TVK Spiele 23-24 Stand 17.09.23'!F48&amp;" - "&amp;'TVK Spiele 23-24 Stand 17.09.23'!G48</f>
        <v>SG Saarland - TVK U16m</v>
      </c>
      <c r="B48" s="1">
        <f>'TVK Spiele 23-24 Stand 17.09.23'!D48</f>
        <v>45242.583333333336</v>
      </c>
      <c r="C48" s="2">
        <f>'TVK Spiele 23-24 Stand 17.09.23'!D48</f>
        <v>45242.583333333336</v>
      </c>
      <c r="D48" s="1">
        <f>'TVK Spiele 23-24 Stand 17.09.23'!D48</f>
        <v>45242.583333333336</v>
      </c>
      <c r="E48" s="2">
        <f t="shared" si="0"/>
        <v>45242.645833333336</v>
      </c>
      <c r="F48" t="b">
        <v>0</v>
      </c>
      <c r="G48" t="b">
        <v>0</v>
      </c>
      <c r="H48" s="1">
        <f>'TVK Spiele 23-24 Stand 17.09.23'!D48</f>
        <v>45242.583333333336</v>
      </c>
      <c r="P48" t="str">
        <f>"Persönlich;TVK Basketball;TVK Basketball Spiele;"&amp;'TVK Spiele 23-24 Stand 17.09.23'!E48</f>
        <v>Persönlich;TVK Basketball;TVK Basketball Spiele;TVK U16m</v>
      </c>
      <c r="Q48" t="str">
        <f>'TVK Spiele 23-24 Stand 17.09.23'!H48&amp;" - Spielnr. "&amp;'TVK Spiele 23-24 Stand 17.09.23'!A48&amp;" - KG: "&amp;'TVK Spiele 23-24 Stand 17.09.23'!J48</f>
        <v xml:space="preserve">Großsporthalle Ensdorf - Spielnr. 32 - KG: </v>
      </c>
      <c r="R48" t="s">
        <v>33</v>
      </c>
      <c r="S48" t="b">
        <v>1</v>
      </c>
      <c r="U48" t="s">
        <v>78</v>
      </c>
      <c r="V48">
        <v>3</v>
      </c>
    </row>
    <row r="49" spans="1:22" x14ac:dyDescent="0.2">
      <c r="A49" t="str">
        <f>'TVK Spiele 23-24 Stand 17.09.23'!F49&amp;" - "&amp;'TVK Spiele 23-24 Stand 17.09.23'!G49</f>
        <v>1. FC Kaiserslautern - TVK U18m</v>
      </c>
      <c r="B49" s="1">
        <f>'TVK Spiele 23-24 Stand 17.09.23'!D49</f>
        <v>45242.666666666664</v>
      </c>
      <c r="C49" s="2">
        <f>'TVK Spiele 23-24 Stand 17.09.23'!D49</f>
        <v>45242.666666666664</v>
      </c>
      <c r="D49" s="1">
        <f>'TVK Spiele 23-24 Stand 17.09.23'!D49</f>
        <v>45242.666666666664</v>
      </c>
      <c r="E49" s="2">
        <f t="shared" si="0"/>
        <v>45242.729166666664</v>
      </c>
      <c r="F49" t="b">
        <v>0</v>
      </c>
      <c r="G49" t="b">
        <v>0</v>
      </c>
      <c r="H49" s="1">
        <f>'TVK Spiele 23-24 Stand 17.09.23'!D49</f>
        <v>45242.666666666664</v>
      </c>
      <c r="P49" t="str">
        <f>"Persönlich;TVK Basketball;TVK Basketball Spiele;"&amp;'TVK Spiele 23-24 Stand 17.09.23'!E49</f>
        <v>Persönlich;TVK Basketball;TVK Basketball Spiele;TVK U18m</v>
      </c>
      <c r="Q49" t="str">
        <f>'TVK Spiele 23-24 Stand 17.09.23'!H49&amp;" - Spielnr. "&amp;'TVK Spiele 23-24 Stand 17.09.23'!A49&amp;" - KG: "&amp;'TVK Spiele 23-24 Stand 17.09.23'!J49</f>
        <v xml:space="preserve">Grundschule Betzenberg - Spielnr. 19 - KG: </v>
      </c>
      <c r="R49" t="s">
        <v>33</v>
      </c>
      <c r="S49" t="b">
        <v>1</v>
      </c>
      <c r="U49" t="s">
        <v>78</v>
      </c>
      <c r="V49">
        <v>3</v>
      </c>
    </row>
    <row r="50" spans="1:22" x14ac:dyDescent="0.2">
      <c r="A50" t="str">
        <f>'TVK Spiele 23-24 Stand 17.09.23'!F50&amp;" - "&amp;'TVK Spiele 23-24 Stand 17.09.23'!G50</f>
        <v>1. FC Kaiserslautern 2 - TVK U14m</v>
      </c>
      <c r="B50" s="1">
        <f>'TVK Spiele 23-24 Stand 17.09.23'!D50</f>
        <v>45242.666666666664</v>
      </c>
      <c r="C50" s="2">
        <f>'TVK Spiele 23-24 Stand 17.09.23'!D50</f>
        <v>45242.666666666664</v>
      </c>
      <c r="D50" s="1">
        <f>'TVK Spiele 23-24 Stand 17.09.23'!D50</f>
        <v>45242.666666666664</v>
      </c>
      <c r="E50" s="2">
        <f t="shared" si="0"/>
        <v>45242.729166666664</v>
      </c>
      <c r="F50" t="b">
        <v>0</v>
      </c>
      <c r="G50" t="b">
        <v>0</v>
      </c>
      <c r="H50" s="1">
        <f>'TVK Spiele 23-24 Stand 17.09.23'!D50</f>
        <v>45242.666666666664</v>
      </c>
      <c r="P50" t="str">
        <f>"Persönlich;TVK Basketball;TVK Basketball Spiele;"&amp;'TVK Spiele 23-24 Stand 17.09.23'!E50</f>
        <v>Persönlich;TVK Basketball;TVK Basketball Spiele;TVK U14m</v>
      </c>
      <c r="Q50" t="str">
        <f>'TVK Spiele 23-24 Stand 17.09.23'!H50&amp;" - Spielnr. "&amp;'TVK Spiele 23-24 Stand 17.09.23'!A50&amp;" - KG: "&amp;'TVK Spiele 23-24 Stand 17.09.23'!J50</f>
        <v xml:space="preserve">Hohenstaufengymnasium KL - Spielnr. 18 - KG: </v>
      </c>
      <c r="R50" t="s">
        <v>33</v>
      </c>
      <c r="S50" t="b">
        <v>1</v>
      </c>
      <c r="U50" t="s">
        <v>78</v>
      </c>
      <c r="V50">
        <v>3</v>
      </c>
    </row>
    <row r="51" spans="1:22" x14ac:dyDescent="0.2">
      <c r="A51" t="str">
        <f>'TVK Spiele 23-24 Stand 17.09.23'!F51&amp;" - "&amp;'TVK Spiele 23-24 Stand 17.09.23'!G51</f>
        <v>TVK U16m2 - TSG Grünstadt</v>
      </c>
      <c r="B51" s="1">
        <f>'TVK Spiele 23-24 Stand 17.09.23'!D51</f>
        <v>45248.5</v>
      </c>
      <c r="C51" s="2">
        <f>'TVK Spiele 23-24 Stand 17.09.23'!D51</f>
        <v>45248.5</v>
      </c>
      <c r="D51" s="1">
        <f>'TVK Spiele 23-24 Stand 17.09.23'!D51</f>
        <v>45248.5</v>
      </c>
      <c r="E51" s="2">
        <f t="shared" si="0"/>
        <v>45248.5625</v>
      </c>
      <c r="F51" t="b">
        <v>0</v>
      </c>
      <c r="G51" t="b">
        <v>0</v>
      </c>
      <c r="H51" s="1">
        <f>'TVK Spiele 23-24 Stand 17.09.23'!D51</f>
        <v>45248.5</v>
      </c>
      <c r="P51" t="str">
        <f>"Persönlich;TVK Basketball;TVK Basketball Spiele;"&amp;'TVK Spiele 23-24 Stand 17.09.23'!E51</f>
        <v>Persönlich;TVK Basketball;TVK Basketball Spiele;TVK U16m2</v>
      </c>
      <c r="Q51" t="str">
        <f>'TVK Spiele 23-24 Stand 17.09.23'!H51&amp;" - Spielnr. "&amp;'TVK Spiele 23-24 Stand 17.09.23'!A51&amp;" - KG: "&amp;'TVK Spiele 23-24 Stand 17.09.23'!J51</f>
        <v>Regionale Schule - Spielnr. 20 - KG: TVK U16m</v>
      </c>
      <c r="R51" t="s">
        <v>33</v>
      </c>
      <c r="S51" t="b">
        <v>1</v>
      </c>
      <c r="U51" t="s">
        <v>78</v>
      </c>
      <c r="V51">
        <v>3</v>
      </c>
    </row>
    <row r="52" spans="1:22" x14ac:dyDescent="0.2">
      <c r="A52" t="str">
        <f>'TVK Spiele 23-24 Stand 17.09.23'!F52&amp;" - "&amp;'TVK Spiele 23-24 Stand 17.09.23'!G52</f>
        <v>TVK U16m - ASC Theresianum Mainz I</v>
      </c>
      <c r="B52" s="1">
        <f>'TVK Spiele 23-24 Stand 17.09.23'!D52</f>
        <v>45248.583333333336</v>
      </c>
      <c r="C52" s="2">
        <f>'TVK Spiele 23-24 Stand 17.09.23'!D52</f>
        <v>45248.583333333336</v>
      </c>
      <c r="D52" s="1">
        <f>'TVK Spiele 23-24 Stand 17.09.23'!D52</f>
        <v>45248.583333333336</v>
      </c>
      <c r="E52" s="2">
        <f t="shared" si="0"/>
        <v>45248.645833333336</v>
      </c>
      <c r="F52" t="b">
        <v>0</v>
      </c>
      <c r="G52" t="b">
        <v>0</v>
      </c>
      <c r="H52" s="1">
        <f>'TVK Spiele 23-24 Stand 17.09.23'!D52</f>
        <v>45248.583333333336</v>
      </c>
      <c r="P52" t="str">
        <f>"Persönlich;TVK Basketball;TVK Basketball Spiele;"&amp;'TVK Spiele 23-24 Stand 17.09.23'!E52</f>
        <v>Persönlich;TVK Basketball;TVK Basketball Spiele;TVK U16m</v>
      </c>
      <c r="Q52" t="str">
        <f>'TVK Spiele 23-24 Stand 17.09.23'!H52&amp;" - Spielnr. "&amp;'TVK Spiele 23-24 Stand 17.09.23'!A52&amp;" - KG: "&amp;'TVK Spiele 23-24 Stand 17.09.23'!J52</f>
        <v>Regionale Schule - Spielnr. 40 - KG: TVK U16m2</v>
      </c>
      <c r="R52" t="s">
        <v>33</v>
      </c>
      <c r="S52" t="b">
        <v>1</v>
      </c>
      <c r="U52" t="s">
        <v>78</v>
      </c>
      <c r="V52">
        <v>3</v>
      </c>
    </row>
    <row r="53" spans="1:22" x14ac:dyDescent="0.2">
      <c r="A53" t="str">
        <f>'TVK Spiele 23-24 Stand 17.09.23'!F53&amp;" - "&amp;'TVK Spiele 23-24 Stand 17.09.23'!G53</f>
        <v>TVK U18m - VT Zweibrücken</v>
      </c>
      <c r="B53" s="1">
        <f>'TVK Spiele 23-24 Stand 17.09.23'!D53</f>
        <v>45248.666666666664</v>
      </c>
      <c r="C53" s="2">
        <f>'TVK Spiele 23-24 Stand 17.09.23'!D53</f>
        <v>45248.666666666664</v>
      </c>
      <c r="D53" s="1">
        <f>'TVK Spiele 23-24 Stand 17.09.23'!D53</f>
        <v>45248.666666666664</v>
      </c>
      <c r="E53" s="2">
        <f t="shared" si="0"/>
        <v>45248.729166666664</v>
      </c>
      <c r="F53" t="b">
        <v>0</v>
      </c>
      <c r="G53" t="b">
        <v>0</v>
      </c>
      <c r="H53" s="1">
        <f>'TVK Spiele 23-24 Stand 17.09.23'!D53</f>
        <v>45248.666666666664</v>
      </c>
      <c r="P53" t="str">
        <f>"Persönlich;TVK Basketball;TVK Basketball Spiele;"&amp;'TVK Spiele 23-24 Stand 17.09.23'!E53</f>
        <v>Persönlich;TVK Basketball;TVK Basketball Spiele;TVK U18m</v>
      </c>
      <c r="Q53" t="str">
        <f>'TVK Spiele 23-24 Stand 17.09.23'!H53&amp;" - Spielnr. "&amp;'TVK Spiele 23-24 Stand 17.09.23'!A53&amp;" - KG: "&amp;'TVK Spiele 23-24 Stand 17.09.23'!J53</f>
        <v>Regionale Schule - Spielnr. 21 - KG: TVK II</v>
      </c>
      <c r="R53" t="s">
        <v>33</v>
      </c>
      <c r="S53" t="b">
        <v>1</v>
      </c>
      <c r="U53" t="s">
        <v>78</v>
      </c>
      <c r="V53">
        <v>3</v>
      </c>
    </row>
    <row r="54" spans="1:22" x14ac:dyDescent="0.2">
      <c r="A54" t="str">
        <f>'TVK Spiele 23-24 Stand 17.09.23'!F54&amp;" - "&amp;'TVK Spiele 23-24 Stand 17.09.23'!G54</f>
        <v>TVK II - VT Zweibrücken 2</v>
      </c>
      <c r="B54" s="1">
        <f>'TVK Spiele 23-24 Stand 17.09.23'!D54</f>
        <v>45248.75</v>
      </c>
      <c r="C54" s="2">
        <f>'TVK Spiele 23-24 Stand 17.09.23'!D54</f>
        <v>45248.75</v>
      </c>
      <c r="D54" s="1">
        <f>'TVK Spiele 23-24 Stand 17.09.23'!D54</f>
        <v>45248.75</v>
      </c>
      <c r="E54" s="2">
        <f t="shared" si="0"/>
        <v>45248.8125</v>
      </c>
      <c r="F54" t="b">
        <v>0</v>
      </c>
      <c r="G54" t="b">
        <v>0</v>
      </c>
      <c r="H54" s="1">
        <f>'TVK Spiele 23-24 Stand 17.09.23'!D54</f>
        <v>45248.75</v>
      </c>
      <c r="P54" t="str">
        <f>"Persönlich;TVK Basketball;TVK Basketball Spiele;"&amp;'TVK Spiele 23-24 Stand 17.09.23'!E54</f>
        <v>Persönlich;TVK Basketball;TVK Basketball Spiele;TVK II</v>
      </c>
      <c r="Q54" t="str">
        <f>'TVK Spiele 23-24 Stand 17.09.23'!H54&amp;" - Spielnr. "&amp;'TVK Spiele 23-24 Stand 17.09.23'!A54&amp;" - KG: "&amp;'TVK Spiele 23-24 Stand 17.09.23'!J54</f>
        <v>Regionale Schule - Spielnr. 15 - KG: TVK U18m</v>
      </c>
      <c r="R54" t="s">
        <v>33</v>
      </c>
      <c r="S54" t="b">
        <v>1</v>
      </c>
      <c r="U54" t="s">
        <v>78</v>
      </c>
      <c r="V54">
        <v>3</v>
      </c>
    </row>
    <row r="55" spans="1:22" x14ac:dyDescent="0.2">
      <c r="A55" t="str">
        <f>'TVK Spiele 23-24 Stand 17.09.23'!F55&amp;" - "&amp;'TVK Spiele 23-24 Stand 17.09.23'!G55</f>
        <v>TVK I - DJK Nieder-Olm 2</v>
      </c>
      <c r="B55" s="1">
        <f>'TVK Spiele 23-24 Stand 17.09.23'!D55</f>
        <v>45248.833333333336</v>
      </c>
      <c r="C55" s="2">
        <f>'TVK Spiele 23-24 Stand 17.09.23'!D55</f>
        <v>45248.833333333336</v>
      </c>
      <c r="D55" s="1">
        <f>'TVK Spiele 23-24 Stand 17.09.23'!D55</f>
        <v>45248.833333333336</v>
      </c>
      <c r="E55" s="2">
        <f t="shared" si="0"/>
        <v>45248.895833333336</v>
      </c>
      <c r="F55" t="b">
        <v>0</v>
      </c>
      <c r="G55" t="b">
        <v>0</v>
      </c>
      <c r="H55" s="1">
        <f>'TVK Spiele 23-24 Stand 17.09.23'!D55</f>
        <v>45248.833333333336</v>
      </c>
      <c r="P55" t="str">
        <f>"Persönlich;TVK Basketball;TVK Basketball Spiele;"&amp;'TVK Spiele 23-24 Stand 17.09.23'!E55</f>
        <v>Persönlich;TVK Basketball;TVK Basketball Spiele;TVK I</v>
      </c>
      <c r="Q55" t="str">
        <f>'TVK Spiele 23-24 Stand 17.09.23'!H55&amp;" - Spielnr. "&amp;'TVK Spiele 23-24 Stand 17.09.23'!A55&amp;" - KG: "&amp;'TVK Spiele 23-24 Stand 17.09.23'!J55</f>
        <v>Regionale Schule - Spielnr. 33 - KG: TVK Damen</v>
      </c>
      <c r="R55" t="s">
        <v>33</v>
      </c>
      <c r="S55" t="b">
        <v>1</v>
      </c>
      <c r="U55" t="s">
        <v>78</v>
      </c>
      <c r="V55">
        <v>3</v>
      </c>
    </row>
    <row r="56" spans="1:22" x14ac:dyDescent="0.2">
      <c r="A56" t="str">
        <f>'TVK Spiele 23-24 Stand 17.09.23'!F56&amp;" - "&amp;'TVK Spiele 23-24 Stand 17.09.23'!G56</f>
        <v>TVK U12mix2 - SG TV Dürkheim-BB-Int. Speyer 2</v>
      </c>
      <c r="B56" s="1">
        <f>'TVK Spiele 23-24 Stand 17.09.23'!D56</f>
        <v>45249.5</v>
      </c>
      <c r="C56" s="2">
        <f>'TVK Spiele 23-24 Stand 17.09.23'!D56</f>
        <v>45249.5</v>
      </c>
      <c r="D56" s="1">
        <f>'TVK Spiele 23-24 Stand 17.09.23'!D56</f>
        <v>45249.5</v>
      </c>
      <c r="E56" s="2">
        <f t="shared" si="0"/>
        <v>45249.5625</v>
      </c>
      <c r="F56" t="b">
        <v>0</v>
      </c>
      <c r="G56" t="b">
        <v>0</v>
      </c>
      <c r="H56" s="1">
        <f>'TVK Spiele 23-24 Stand 17.09.23'!D56</f>
        <v>45249.5</v>
      </c>
      <c r="P56" t="str">
        <f>"Persönlich;TVK Basketball;TVK Basketball Spiele;"&amp;'TVK Spiele 23-24 Stand 17.09.23'!E56</f>
        <v>Persönlich;TVK Basketball;TVK Basketball Spiele;TVK U12mix2</v>
      </c>
      <c r="Q56" t="str">
        <f>'TVK Spiele 23-24 Stand 17.09.23'!H56&amp;" - Spielnr. "&amp;'TVK Spiele 23-24 Stand 17.09.23'!A56&amp;" - KG: "&amp;'TVK Spiele 23-24 Stand 17.09.23'!J56</f>
        <v>Regionale Schule - Spielnr. 22 - KG: TVK U14m</v>
      </c>
      <c r="R56" t="s">
        <v>33</v>
      </c>
      <c r="S56" t="b">
        <v>1</v>
      </c>
      <c r="U56" t="s">
        <v>78</v>
      </c>
      <c r="V56">
        <v>3</v>
      </c>
    </row>
    <row r="57" spans="1:22" x14ac:dyDescent="0.2">
      <c r="A57" t="str">
        <f>'TVK Spiele 23-24 Stand 17.09.23'!F57&amp;" - "&amp;'TVK Spiele 23-24 Stand 17.09.23'!G57</f>
        <v>TVK U14m - SG TV Dürkheim-BB-Int. Speyer 2</v>
      </c>
      <c r="B57" s="1">
        <f>'TVK Spiele 23-24 Stand 17.09.23'!D57</f>
        <v>45249.583333333336</v>
      </c>
      <c r="C57" s="2">
        <f>'TVK Spiele 23-24 Stand 17.09.23'!D57</f>
        <v>45249.583333333336</v>
      </c>
      <c r="D57" s="1">
        <f>'TVK Spiele 23-24 Stand 17.09.23'!D57</f>
        <v>45249.583333333336</v>
      </c>
      <c r="E57" s="2">
        <f t="shared" si="0"/>
        <v>45249.645833333336</v>
      </c>
      <c r="F57" t="b">
        <v>0</v>
      </c>
      <c r="G57" t="b">
        <v>0</v>
      </c>
      <c r="H57" s="1">
        <f>'TVK Spiele 23-24 Stand 17.09.23'!D57</f>
        <v>45249.583333333336</v>
      </c>
      <c r="P57" t="str">
        <f>"Persönlich;TVK Basketball;TVK Basketball Spiele;"&amp;'TVK Spiele 23-24 Stand 17.09.23'!E57</f>
        <v>Persönlich;TVK Basketball;TVK Basketball Spiele;TVK U14m</v>
      </c>
      <c r="Q57" t="str">
        <f>'TVK Spiele 23-24 Stand 17.09.23'!H57&amp;" - Spielnr. "&amp;'TVK Spiele 23-24 Stand 17.09.23'!A57&amp;" - KG: "&amp;'TVK Spiele 23-24 Stand 17.09.23'!J57</f>
        <v>Regionale Schule - Spielnr. 21 - KG: TVK U12mix1/2</v>
      </c>
      <c r="R57" t="s">
        <v>33</v>
      </c>
      <c r="S57" t="b">
        <v>1</v>
      </c>
      <c r="U57" t="s">
        <v>78</v>
      </c>
      <c r="V57">
        <v>3</v>
      </c>
    </row>
    <row r="58" spans="1:22" x14ac:dyDescent="0.2">
      <c r="A58" t="str">
        <f>'TVK Spiele 23-24 Stand 17.09.23'!F58&amp;" - "&amp;'TVK Spiele 23-24 Stand 17.09.23'!G58</f>
        <v>TVK U14w - TV Dürkheim</v>
      </c>
      <c r="B58" s="1">
        <f>'TVK Spiele 23-24 Stand 17.09.23'!D58</f>
        <v>45249.666666666664</v>
      </c>
      <c r="C58" s="2">
        <f>'TVK Spiele 23-24 Stand 17.09.23'!D58</f>
        <v>45249.666666666664</v>
      </c>
      <c r="D58" s="1">
        <f>'TVK Spiele 23-24 Stand 17.09.23'!D58</f>
        <v>45249.666666666664</v>
      </c>
      <c r="E58" s="2">
        <f t="shared" si="0"/>
        <v>45249.729166666664</v>
      </c>
      <c r="F58" t="b">
        <v>0</v>
      </c>
      <c r="G58" t="b">
        <v>0</v>
      </c>
      <c r="H58" s="1">
        <f>'TVK Spiele 23-24 Stand 17.09.23'!D58</f>
        <v>45249.666666666664</v>
      </c>
      <c r="P58" t="str">
        <f>"Persönlich;TVK Basketball;TVK Basketball Spiele;"&amp;'TVK Spiele 23-24 Stand 17.09.23'!E58</f>
        <v>Persönlich;TVK Basketball;TVK Basketball Spiele;TVK U14w</v>
      </c>
      <c r="Q58" t="str">
        <f>'TVK Spiele 23-24 Stand 17.09.23'!H58&amp;" - Spielnr. "&amp;'TVK Spiele 23-24 Stand 17.09.23'!A58&amp;" - KG: "&amp;'TVK Spiele 23-24 Stand 17.09.23'!J58</f>
        <v>Regionale Schule - Spielnr. 16 - KG: TVK U16w</v>
      </c>
      <c r="R58" t="s">
        <v>33</v>
      </c>
      <c r="S58" t="b">
        <v>1</v>
      </c>
      <c r="U58" t="s">
        <v>78</v>
      </c>
      <c r="V58">
        <v>3</v>
      </c>
    </row>
    <row r="59" spans="1:22" x14ac:dyDescent="0.2">
      <c r="A59" t="str">
        <f>'TVK Spiele 23-24 Stand 17.09.23'!F59&amp;" - "&amp;'TVK Spiele 23-24 Stand 17.09.23'!G59</f>
        <v>TVK U16w - VT Zweibrücken</v>
      </c>
      <c r="B59" s="1">
        <f>'TVK Spiele 23-24 Stand 17.09.23'!D59</f>
        <v>45249.75</v>
      </c>
      <c r="C59" s="2">
        <f>'TVK Spiele 23-24 Stand 17.09.23'!D59</f>
        <v>45249.75</v>
      </c>
      <c r="D59" s="1">
        <f>'TVK Spiele 23-24 Stand 17.09.23'!D59</f>
        <v>45249.75</v>
      </c>
      <c r="E59" s="2">
        <f t="shared" si="0"/>
        <v>45249.8125</v>
      </c>
      <c r="F59" t="b">
        <v>0</v>
      </c>
      <c r="G59" t="b">
        <v>0</v>
      </c>
      <c r="H59" s="1">
        <f>'TVK Spiele 23-24 Stand 17.09.23'!D59</f>
        <v>45249.75</v>
      </c>
      <c r="P59" t="str">
        <f>"Persönlich;TVK Basketball;TVK Basketball Spiele;"&amp;'TVK Spiele 23-24 Stand 17.09.23'!E59</f>
        <v>Persönlich;TVK Basketball;TVK Basketball Spiele;TVK U16w</v>
      </c>
      <c r="Q59" t="str">
        <f>'TVK Spiele 23-24 Stand 17.09.23'!H59&amp;" - Spielnr. "&amp;'TVK Spiele 23-24 Stand 17.09.23'!A59&amp;" - KG: "&amp;'TVK Spiele 23-24 Stand 17.09.23'!J59</f>
        <v>Regionale Schule - Spielnr. 22 - KG: TVK U14w</v>
      </c>
      <c r="R59" t="s">
        <v>33</v>
      </c>
      <c r="S59" t="b">
        <v>1</v>
      </c>
      <c r="U59" t="s">
        <v>78</v>
      </c>
      <c r="V59">
        <v>3</v>
      </c>
    </row>
    <row r="60" spans="1:22" x14ac:dyDescent="0.2">
      <c r="A60" t="str">
        <f>'TVK Spiele 23-24 Stand 17.09.23'!F60&amp;" - "&amp;'TVK Spiele 23-24 Stand 17.09.23'!G60</f>
        <v>Eintracht Lambsheim e.V. - TVK U12mix2</v>
      </c>
      <c r="B60" s="1">
        <f>'TVK Spiele 23-24 Stand 17.09.23'!D60</f>
        <v>45255.416666666664</v>
      </c>
      <c r="C60" s="2">
        <f>'TVK Spiele 23-24 Stand 17.09.23'!D60</f>
        <v>45255.416666666664</v>
      </c>
      <c r="D60" s="1">
        <f>'TVK Spiele 23-24 Stand 17.09.23'!D60</f>
        <v>45255.416666666664</v>
      </c>
      <c r="E60" s="2">
        <f t="shared" si="0"/>
        <v>45255.479166666664</v>
      </c>
      <c r="F60" t="b">
        <v>0</v>
      </c>
      <c r="G60" t="b">
        <v>0</v>
      </c>
      <c r="H60" s="1">
        <f>'TVK Spiele 23-24 Stand 17.09.23'!D60</f>
        <v>45255.416666666664</v>
      </c>
      <c r="P60" t="str">
        <f>"Persönlich;TVK Basketball;TVK Basketball Spiele;"&amp;'TVK Spiele 23-24 Stand 17.09.23'!E60</f>
        <v>Persönlich;TVK Basketball;TVK Basketball Spiele;TVK U12mix2</v>
      </c>
      <c r="Q60" t="str">
        <f>'TVK Spiele 23-24 Stand 17.09.23'!H60&amp;" - Spielnr. "&amp;'TVK Spiele 23-24 Stand 17.09.23'!A60&amp;" - KG: "&amp;'TVK Spiele 23-24 Stand 17.09.23'!J60</f>
        <v xml:space="preserve">Karl-Wendel-Schule - Spielnr. 23 - KG: </v>
      </c>
      <c r="R60" t="s">
        <v>33</v>
      </c>
      <c r="S60" t="b">
        <v>1</v>
      </c>
      <c r="U60" t="s">
        <v>78</v>
      </c>
      <c r="V60">
        <v>3</v>
      </c>
    </row>
    <row r="61" spans="1:22" x14ac:dyDescent="0.2">
      <c r="A61" t="str">
        <f>'TVK Spiele 23-24 Stand 17.09.23'!F61&amp;" - "&amp;'TVK Spiele 23-24 Stand 17.09.23'!G61</f>
        <v>ASC Theresianum 1 - TVK U12mix1</v>
      </c>
      <c r="B61" s="1">
        <f>'TVK Spiele 23-24 Stand 17.09.23'!D61</f>
        <v>45255.458333333336</v>
      </c>
      <c r="C61" s="2">
        <f>'TVK Spiele 23-24 Stand 17.09.23'!D61</f>
        <v>45255.458333333336</v>
      </c>
      <c r="D61" s="1">
        <f>'TVK Spiele 23-24 Stand 17.09.23'!D61</f>
        <v>45255.458333333336</v>
      </c>
      <c r="E61" s="2">
        <f t="shared" si="0"/>
        <v>45255.520833333336</v>
      </c>
      <c r="F61" t="b">
        <v>0</v>
      </c>
      <c r="G61" t="b">
        <v>0</v>
      </c>
      <c r="H61" s="1">
        <f>'TVK Spiele 23-24 Stand 17.09.23'!D61</f>
        <v>45255.458333333336</v>
      </c>
      <c r="P61" t="str">
        <f>"Persönlich;TVK Basketball;TVK Basketball Spiele;"&amp;'TVK Spiele 23-24 Stand 17.09.23'!E61</f>
        <v>Persönlich;TVK Basketball;TVK Basketball Spiele;TVK U12mix1</v>
      </c>
      <c r="Q61" t="str">
        <f>'TVK Spiele 23-24 Stand 17.09.23'!H61&amp;" - Spielnr. "&amp;'TVK Spiele 23-24 Stand 17.09.23'!A61&amp;" - KG: "&amp;'TVK Spiele 23-24 Stand 17.09.23'!J61</f>
        <v xml:space="preserve">Theresianum Mainz - Spielnr. 39 - KG: </v>
      </c>
      <c r="R61" t="s">
        <v>33</v>
      </c>
      <c r="S61" t="b">
        <v>1</v>
      </c>
      <c r="U61" t="s">
        <v>78</v>
      </c>
      <c r="V61">
        <v>3</v>
      </c>
    </row>
    <row r="62" spans="1:22" x14ac:dyDescent="0.2">
      <c r="A62" t="str">
        <f>'TVK Spiele 23-24 Stand 17.09.23'!F62&amp;" - "&amp;'TVK Spiele 23-24 Stand 17.09.23'!G62</f>
        <v>BBC Rockenhausen - TVK U14m</v>
      </c>
      <c r="B62" s="1">
        <f>'TVK Spiele 23-24 Stand 17.09.23'!D62</f>
        <v>45255.479166666664</v>
      </c>
      <c r="C62" s="2">
        <f>'TVK Spiele 23-24 Stand 17.09.23'!D62</f>
        <v>45255.479166666664</v>
      </c>
      <c r="D62" s="1">
        <f>'TVK Spiele 23-24 Stand 17.09.23'!D62</f>
        <v>45255.479166666664</v>
      </c>
      <c r="E62" s="2">
        <f t="shared" si="0"/>
        <v>45255.541666666664</v>
      </c>
      <c r="F62" t="b">
        <v>0</v>
      </c>
      <c r="G62" t="b">
        <v>0</v>
      </c>
      <c r="H62" s="1">
        <f>'TVK Spiele 23-24 Stand 17.09.23'!D62</f>
        <v>45255.479166666664</v>
      </c>
      <c r="P62" t="str">
        <f>"Persönlich;TVK Basketball;TVK Basketball Spiele;"&amp;'TVK Spiele 23-24 Stand 17.09.23'!E62</f>
        <v>Persönlich;TVK Basketball;TVK Basketball Spiele;TVK U14m</v>
      </c>
      <c r="Q62" t="str">
        <f>'TVK Spiele 23-24 Stand 17.09.23'!H62&amp;" - Spielnr. "&amp;'TVK Spiele 23-24 Stand 17.09.23'!A62&amp;" - KG: "&amp;'TVK Spiele 23-24 Stand 17.09.23'!J62</f>
        <v xml:space="preserve">Realschule - Spielnr. 22 - KG: </v>
      </c>
      <c r="R62" t="s">
        <v>33</v>
      </c>
      <c r="S62" t="b">
        <v>1</v>
      </c>
      <c r="U62" t="s">
        <v>78</v>
      </c>
      <c r="V62">
        <v>3</v>
      </c>
    </row>
    <row r="63" spans="1:22" x14ac:dyDescent="0.2">
      <c r="A63" t="str">
        <f>'TVK Spiele 23-24 Stand 17.09.23'!F63&amp;" - "&amp;'TVK Spiele 23-24 Stand 17.09.23'!G63</f>
        <v>Eintracht Lambsheim e.V. - TVK U16w</v>
      </c>
      <c r="B63" s="1">
        <f>'TVK Spiele 23-24 Stand 17.09.23'!D63</f>
        <v>45255.583333333336</v>
      </c>
      <c r="C63" s="2">
        <f>'TVK Spiele 23-24 Stand 17.09.23'!D63</f>
        <v>45255.583333333336</v>
      </c>
      <c r="D63" s="1">
        <f>'TVK Spiele 23-24 Stand 17.09.23'!D63</f>
        <v>45255.583333333336</v>
      </c>
      <c r="E63" s="2">
        <f t="shared" si="0"/>
        <v>45255.645833333336</v>
      </c>
      <c r="F63" t="b">
        <v>0</v>
      </c>
      <c r="G63" t="b">
        <v>0</v>
      </c>
      <c r="H63" s="1">
        <f>'TVK Spiele 23-24 Stand 17.09.23'!D63</f>
        <v>45255.583333333336</v>
      </c>
      <c r="P63" t="str">
        <f>"Persönlich;TVK Basketball;TVK Basketball Spiele;"&amp;'TVK Spiele 23-24 Stand 17.09.23'!E63</f>
        <v>Persönlich;TVK Basketball;TVK Basketball Spiele;TVK U16w</v>
      </c>
      <c r="Q63" t="str">
        <f>'TVK Spiele 23-24 Stand 17.09.23'!H63&amp;" - Spielnr. "&amp;'TVK Spiele 23-24 Stand 17.09.23'!A63&amp;" - KG: "&amp;'TVK Spiele 23-24 Stand 17.09.23'!J63</f>
        <v xml:space="preserve">Karl-Wendel-Schule - Spielnr. 24 - KG: </v>
      </c>
      <c r="R63" t="s">
        <v>33</v>
      </c>
      <c r="S63" t="b">
        <v>1</v>
      </c>
      <c r="U63" t="s">
        <v>78</v>
      </c>
      <c r="V63">
        <v>3</v>
      </c>
    </row>
    <row r="64" spans="1:22" x14ac:dyDescent="0.2">
      <c r="A64" t="str">
        <f>'TVK Spiele 23-24 Stand 17.09.23'!F64&amp;" - "&amp;'TVK Spiele 23-24 Stand 17.09.23'!G64</f>
        <v>Eintracht Lambsheim e.V. - TVK U16m2</v>
      </c>
      <c r="B64" s="1">
        <f>'TVK Spiele 23-24 Stand 17.09.23'!D64</f>
        <v>45255.75</v>
      </c>
      <c r="C64" s="2">
        <f>'TVK Spiele 23-24 Stand 17.09.23'!D64</f>
        <v>45255.75</v>
      </c>
      <c r="D64" s="1">
        <f>'TVK Spiele 23-24 Stand 17.09.23'!D64</f>
        <v>45255.75</v>
      </c>
      <c r="E64" s="2">
        <f t="shared" si="0"/>
        <v>45255.8125</v>
      </c>
      <c r="F64" t="b">
        <v>0</v>
      </c>
      <c r="G64" t="b">
        <v>0</v>
      </c>
      <c r="H64" s="1">
        <f>'TVK Spiele 23-24 Stand 17.09.23'!D64</f>
        <v>45255.75</v>
      </c>
      <c r="P64" t="str">
        <f>"Persönlich;TVK Basketball;TVK Basketball Spiele;"&amp;'TVK Spiele 23-24 Stand 17.09.23'!E64</f>
        <v>Persönlich;TVK Basketball;TVK Basketball Spiele;TVK U16m2</v>
      </c>
      <c r="Q64" t="str">
        <f>'TVK Spiele 23-24 Stand 17.09.23'!H64&amp;" - Spielnr. "&amp;'TVK Spiele 23-24 Stand 17.09.23'!A64&amp;" - KG: "&amp;'TVK Spiele 23-24 Stand 17.09.23'!J64</f>
        <v xml:space="preserve">Karl-Wendel-Schule - Spielnr. 24 - KG: </v>
      </c>
      <c r="R64" t="s">
        <v>33</v>
      </c>
      <c r="S64" t="b">
        <v>1</v>
      </c>
      <c r="U64" t="s">
        <v>78</v>
      </c>
      <c r="V64">
        <v>3</v>
      </c>
    </row>
    <row r="65" spans="1:22" x14ac:dyDescent="0.2">
      <c r="A65" t="str">
        <f>'TVK Spiele 23-24 Stand 17.09.23'!F65&amp;" - "&amp;'TVK Spiele 23-24 Stand 17.09.23'!G65</f>
        <v>VfL Bad Kreuznach I - TVK U16m</v>
      </c>
      <c r="B65" s="1">
        <f>'TVK Spiele 23-24 Stand 17.09.23'!D65</f>
        <v>45255.75</v>
      </c>
      <c r="C65" s="2">
        <f>'TVK Spiele 23-24 Stand 17.09.23'!D65</f>
        <v>45255.75</v>
      </c>
      <c r="D65" s="1">
        <f>'TVK Spiele 23-24 Stand 17.09.23'!D65</f>
        <v>45255.75</v>
      </c>
      <c r="E65" s="2">
        <f t="shared" si="0"/>
        <v>45255.8125</v>
      </c>
      <c r="F65" t="b">
        <v>0</v>
      </c>
      <c r="G65" t="b">
        <v>0</v>
      </c>
      <c r="H65" s="1">
        <f>'TVK Spiele 23-24 Stand 17.09.23'!D65</f>
        <v>45255.75</v>
      </c>
      <c r="P65" t="str">
        <f>"Persönlich;TVK Basketball;TVK Basketball Spiele;"&amp;'TVK Spiele 23-24 Stand 17.09.23'!E65</f>
        <v>Persönlich;TVK Basketball;TVK Basketball Spiele;TVK U16m</v>
      </c>
      <c r="Q65" t="str">
        <f>'TVK Spiele 23-24 Stand 17.09.23'!H65&amp;" - Spielnr. "&amp;'TVK Spiele 23-24 Stand 17.09.23'!A65&amp;" - KG: "&amp;'TVK Spiele 23-24 Stand 17.09.23'!J65</f>
        <v xml:space="preserve">Martin-Luther-King-Schule - Spielnr. 48 - KG: </v>
      </c>
      <c r="R65" t="s">
        <v>33</v>
      </c>
      <c r="S65" t="b">
        <v>1</v>
      </c>
      <c r="U65" t="s">
        <v>78</v>
      </c>
      <c r="V65">
        <v>3</v>
      </c>
    </row>
    <row r="66" spans="1:22" x14ac:dyDescent="0.2">
      <c r="A66" t="str">
        <f>'TVK Spiele 23-24 Stand 17.09.23'!F66&amp;" - "&amp;'TVK Spiele 23-24 Stand 17.09.23'!G66</f>
        <v>Eintracht Lambsheim 2 - TVK II</v>
      </c>
      <c r="B66" s="1">
        <f>'TVK Spiele 23-24 Stand 17.09.23'!D66</f>
        <v>45255.833333333336</v>
      </c>
      <c r="C66" s="2">
        <f>'TVK Spiele 23-24 Stand 17.09.23'!D66</f>
        <v>45255.833333333336</v>
      </c>
      <c r="D66" s="1">
        <f>'TVK Spiele 23-24 Stand 17.09.23'!D66</f>
        <v>45255.833333333336</v>
      </c>
      <c r="E66" s="2">
        <f t="shared" si="0"/>
        <v>45255.895833333336</v>
      </c>
      <c r="F66" t="b">
        <v>0</v>
      </c>
      <c r="G66" t="b">
        <v>0</v>
      </c>
      <c r="H66" s="1">
        <f>'TVK Spiele 23-24 Stand 17.09.23'!D66</f>
        <v>45255.833333333336</v>
      </c>
      <c r="P66" t="str">
        <f>"Persönlich;TVK Basketball;TVK Basketball Spiele;"&amp;'TVK Spiele 23-24 Stand 17.09.23'!E66</f>
        <v>Persönlich;TVK Basketball;TVK Basketball Spiele;TVK II</v>
      </c>
      <c r="Q66" t="str">
        <f>'TVK Spiele 23-24 Stand 17.09.23'!H66&amp;" - Spielnr. "&amp;'TVK Spiele 23-24 Stand 17.09.23'!A66&amp;" - KG: "&amp;'TVK Spiele 23-24 Stand 17.09.23'!J66</f>
        <v xml:space="preserve">Karl-Wendel-Schule - Spielnr. 17 - KG: </v>
      </c>
      <c r="R66" t="s">
        <v>33</v>
      </c>
      <c r="S66" t="b">
        <v>1</v>
      </c>
      <c r="U66" t="s">
        <v>78</v>
      </c>
      <c r="V66">
        <v>3</v>
      </c>
    </row>
    <row r="67" spans="1:22" x14ac:dyDescent="0.2">
      <c r="A67" t="str">
        <f>'TVK Spiele 23-24 Stand 17.09.23'!F67&amp;" - "&amp;'TVK Spiele 23-24 Stand 17.09.23'!G67</f>
        <v>BBC Fastbreakers Rockenhausen - TVK I</v>
      </c>
      <c r="B67" s="1">
        <f>'TVK Spiele 23-24 Stand 17.09.23'!D67</f>
        <v>45256.75</v>
      </c>
      <c r="C67" s="2">
        <f>'TVK Spiele 23-24 Stand 17.09.23'!D67</f>
        <v>45256.75</v>
      </c>
      <c r="D67" s="1">
        <f>'TVK Spiele 23-24 Stand 17.09.23'!D67</f>
        <v>45256.75</v>
      </c>
      <c r="E67" s="2">
        <f t="shared" si="0"/>
        <v>45256.8125</v>
      </c>
      <c r="F67" t="b">
        <v>0</v>
      </c>
      <c r="G67" t="b">
        <v>0</v>
      </c>
      <c r="H67" s="1">
        <f>'TVK Spiele 23-24 Stand 17.09.23'!D67</f>
        <v>45256.75</v>
      </c>
      <c r="P67" t="str">
        <f>"Persönlich;TVK Basketball;TVK Basketball Spiele;"&amp;'TVK Spiele 23-24 Stand 17.09.23'!E67</f>
        <v>Persönlich;TVK Basketball;TVK Basketball Spiele;TVK I</v>
      </c>
      <c r="Q67" t="str">
        <f>'TVK Spiele 23-24 Stand 17.09.23'!H67&amp;" - Spielnr. "&amp;'TVK Spiele 23-24 Stand 17.09.23'!A67&amp;" - KG: "&amp;'TVK Spiele 23-24 Stand 17.09.23'!J67</f>
        <v xml:space="preserve">Realschule - Spielnr. 39 - KG: </v>
      </c>
      <c r="R67" t="s">
        <v>33</v>
      </c>
      <c r="S67" t="b">
        <v>1</v>
      </c>
      <c r="U67" t="s">
        <v>78</v>
      </c>
      <c r="V67">
        <v>3</v>
      </c>
    </row>
    <row r="68" spans="1:22" x14ac:dyDescent="0.2">
      <c r="A68" t="str">
        <f>'TVK Spiele 23-24 Stand 17.09.23'!F68&amp;" - "&amp;'TVK Spiele 23-24 Stand 17.09.23'!G68</f>
        <v>TVK U16m2 - Eintracht Lambsheim e.V. 2</v>
      </c>
      <c r="B68" s="1">
        <f>'TVK Spiele 23-24 Stand 17.09.23'!D68</f>
        <v>45262.5</v>
      </c>
      <c r="C68" s="2">
        <f>'TVK Spiele 23-24 Stand 17.09.23'!D68</f>
        <v>45262.5</v>
      </c>
      <c r="D68" s="1">
        <f>'TVK Spiele 23-24 Stand 17.09.23'!D68</f>
        <v>45262.5</v>
      </c>
      <c r="E68" s="2">
        <f t="shared" ref="E68:E105" si="1">C68+TIME(1,30,0)</f>
        <v>45262.5625</v>
      </c>
      <c r="F68" t="b">
        <v>0</v>
      </c>
      <c r="G68" t="b">
        <v>0</v>
      </c>
      <c r="H68" s="1">
        <f>'TVK Spiele 23-24 Stand 17.09.23'!D68</f>
        <v>45262.5</v>
      </c>
      <c r="P68" t="str">
        <f>"Persönlich;TVK Basketball;TVK Basketball Spiele;"&amp;'TVK Spiele 23-24 Stand 17.09.23'!E68</f>
        <v>Persönlich;TVK Basketball;TVK Basketball Spiele;TVK U16m2</v>
      </c>
      <c r="Q68" t="str">
        <f>'TVK Spiele 23-24 Stand 17.09.23'!H68&amp;" - Spielnr. "&amp;'TVK Spiele 23-24 Stand 17.09.23'!A68&amp;" - KG: "&amp;'TVK Spiele 23-24 Stand 17.09.23'!J68</f>
        <v>Regionale Schule - Spielnr. 26 - KG: TVK U16m</v>
      </c>
      <c r="R68" t="s">
        <v>33</v>
      </c>
      <c r="S68" t="b">
        <v>1</v>
      </c>
      <c r="U68" t="s">
        <v>78</v>
      </c>
      <c r="V68">
        <v>3</v>
      </c>
    </row>
    <row r="69" spans="1:22" x14ac:dyDescent="0.2">
      <c r="A69" t="str">
        <f>'TVK Spiele 23-24 Stand 17.09.23'!F69&amp;" - "&amp;'TVK Spiele 23-24 Stand 17.09.23'!G69</f>
        <v>TVK U16m - TV St. Ingbert</v>
      </c>
      <c r="B69" s="1">
        <f>'TVK Spiele 23-24 Stand 17.09.23'!D69</f>
        <v>45262.583333333336</v>
      </c>
      <c r="C69" s="2">
        <f>'TVK Spiele 23-24 Stand 17.09.23'!D69</f>
        <v>45262.583333333336</v>
      </c>
      <c r="D69" s="1">
        <f>'TVK Spiele 23-24 Stand 17.09.23'!D69</f>
        <v>45262.583333333336</v>
      </c>
      <c r="E69" s="2">
        <f t="shared" si="1"/>
        <v>45262.645833333336</v>
      </c>
      <c r="F69" t="b">
        <v>0</v>
      </c>
      <c r="G69" t="b">
        <v>0</v>
      </c>
      <c r="H69" s="1">
        <f>'TVK Spiele 23-24 Stand 17.09.23'!D69</f>
        <v>45262.583333333336</v>
      </c>
      <c r="P69" t="str">
        <f>"Persönlich;TVK Basketball;TVK Basketball Spiele;"&amp;'TVK Spiele 23-24 Stand 17.09.23'!E69</f>
        <v>Persönlich;TVK Basketball;TVK Basketball Spiele;TVK U16m</v>
      </c>
      <c r="Q69" t="str">
        <f>'TVK Spiele 23-24 Stand 17.09.23'!H69&amp;" - Spielnr. "&amp;'TVK Spiele 23-24 Stand 17.09.23'!A69&amp;" - KG: "&amp;'TVK Spiele 23-24 Stand 17.09.23'!J69</f>
        <v>Regionale Schule - Spielnr. 52 - KG: TVK U16m2</v>
      </c>
      <c r="R69" t="s">
        <v>33</v>
      </c>
      <c r="S69" t="b">
        <v>1</v>
      </c>
      <c r="U69" t="s">
        <v>78</v>
      </c>
      <c r="V69">
        <v>3</v>
      </c>
    </row>
    <row r="70" spans="1:22" x14ac:dyDescent="0.2">
      <c r="A70" t="str">
        <f>'TVK Spiele 23-24 Stand 17.09.23'!F70&amp;" - "&amp;'TVK Spiele 23-24 Stand 17.09.23'!G70</f>
        <v>TVK II - TV Clausen</v>
      </c>
      <c r="B70" s="1">
        <f>'TVK Spiele 23-24 Stand 17.09.23'!D70</f>
        <v>45262.666666666664</v>
      </c>
      <c r="C70" s="2">
        <f>'TVK Spiele 23-24 Stand 17.09.23'!D70</f>
        <v>45262.666666666664</v>
      </c>
      <c r="D70" s="1">
        <f>'TVK Spiele 23-24 Stand 17.09.23'!D70</f>
        <v>45262.666666666664</v>
      </c>
      <c r="E70" s="2">
        <f t="shared" si="1"/>
        <v>45262.729166666664</v>
      </c>
      <c r="F70" t="b">
        <v>0</v>
      </c>
      <c r="G70" t="b">
        <v>0</v>
      </c>
      <c r="H70" s="1">
        <f>'TVK Spiele 23-24 Stand 17.09.23'!D70</f>
        <v>45262.666666666664</v>
      </c>
      <c r="P70" t="str">
        <f>"Persönlich;TVK Basketball;TVK Basketball Spiele;"&amp;'TVK Spiele 23-24 Stand 17.09.23'!E70</f>
        <v>Persönlich;TVK Basketball;TVK Basketball Spiele;TVK II</v>
      </c>
      <c r="Q70" t="str">
        <f>'TVK Spiele 23-24 Stand 17.09.23'!H70&amp;" - Spielnr. "&amp;'TVK Spiele 23-24 Stand 17.09.23'!A70&amp;" - KG: "&amp;'TVK Spiele 23-24 Stand 17.09.23'!J70</f>
        <v>Regionale Schule - Spielnr. 19 - KG: TVK U18m</v>
      </c>
      <c r="R70" t="s">
        <v>33</v>
      </c>
      <c r="S70" t="b">
        <v>1</v>
      </c>
      <c r="U70" t="s">
        <v>78</v>
      </c>
      <c r="V70">
        <v>3</v>
      </c>
    </row>
    <row r="71" spans="1:22" x14ac:dyDescent="0.2">
      <c r="A71" t="str">
        <f>'TVK Spiele 23-24 Stand 17.09.23'!F71&amp;" - "&amp;'TVK Spiele 23-24 Stand 17.09.23'!G71</f>
        <v>TVK Damen - TV Clausen</v>
      </c>
      <c r="B71" s="1">
        <f>'TVK Spiele 23-24 Stand 17.09.23'!D71</f>
        <v>45262.75</v>
      </c>
      <c r="C71" s="2">
        <f>'TVK Spiele 23-24 Stand 17.09.23'!D71</f>
        <v>45262.75</v>
      </c>
      <c r="D71" s="1">
        <f>'TVK Spiele 23-24 Stand 17.09.23'!D71</f>
        <v>45262.75</v>
      </c>
      <c r="E71" s="2">
        <f t="shared" si="1"/>
        <v>45262.8125</v>
      </c>
      <c r="F71" t="b">
        <v>0</v>
      </c>
      <c r="G71" t="b">
        <v>0</v>
      </c>
      <c r="H71" s="1">
        <f>'TVK Spiele 23-24 Stand 17.09.23'!D71</f>
        <v>45262.75</v>
      </c>
      <c r="P71" t="str">
        <f>"Persönlich;TVK Basketball;TVK Basketball Spiele;"&amp;'TVK Spiele 23-24 Stand 17.09.23'!E71</f>
        <v>Persönlich;TVK Basketball;TVK Basketball Spiele;TVK Damen</v>
      </c>
      <c r="Q71" t="str">
        <f>'TVK Spiele 23-24 Stand 17.09.23'!H71&amp;" - Spielnr. "&amp;'TVK Spiele 23-24 Stand 17.09.23'!A71&amp;" - KG: "&amp;'TVK Spiele 23-24 Stand 17.09.23'!J71</f>
        <v>Regionale Schule - Spielnr. 43 - KG: TVK I</v>
      </c>
      <c r="R71" t="s">
        <v>33</v>
      </c>
      <c r="S71" t="b">
        <v>1</v>
      </c>
      <c r="U71" t="s">
        <v>78</v>
      </c>
      <c r="V71">
        <v>3</v>
      </c>
    </row>
    <row r="72" spans="1:22" x14ac:dyDescent="0.2">
      <c r="A72" t="str">
        <f>'TVK Spiele 23-24 Stand 17.09.23'!F72&amp;" - "&amp;'TVK Spiele 23-24 Stand 17.09.23'!G72</f>
        <v>TVK I - VfL Bad Kreuznach</v>
      </c>
      <c r="B72" s="1">
        <f>'TVK Spiele 23-24 Stand 17.09.23'!D72</f>
        <v>45262.833333333336</v>
      </c>
      <c r="C72" s="2">
        <f>'TVK Spiele 23-24 Stand 17.09.23'!D72</f>
        <v>45262.833333333336</v>
      </c>
      <c r="D72" s="1">
        <f>'TVK Spiele 23-24 Stand 17.09.23'!D72</f>
        <v>45262.833333333336</v>
      </c>
      <c r="E72" s="2">
        <f t="shared" si="1"/>
        <v>45262.895833333336</v>
      </c>
      <c r="F72" t="b">
        <v>0</v>
      </c>
      <c r="G72" t="b">
        <v>0</v>
      </c>
      <c r="H72" s="1">
        <f>'TVK Spiele 23-24 Stand 17.09.23'!D72</f>
        <v>45262.833333333336</v>
      </c>
      <c r="P72" t="str">
        <f>"Persönlich;TVK Basketball;TVK Basketball Spiele;"&amp;'TVK Spiele 23-24 Stand 17.09.23'!E72</f>
        <v>Persönlich;TVK Basketball;TVK Basketball Spiele;TVK I</v>
      </c>
      <c r="Q72" t="str">
        <f>'TVK Spiele 23-24 Stand 17.09.23'!H72&amp;" - Spielnr. "&amp;'TVK Spiele 23-24 Stand 17.09.23'!A72&amp;" - KG: "&amp;'TVK Spiele 23-24 Stand 17.09.23'!J72</f>
        <v>Regionale Schule - Spielnr. 43 - KG: TVK Damen</v>
      </c>
      <c r="R72" t="s">
        <v>33</v>
      </c>
      <c r="S72" t="b">
        <v>1</v>
      </c>
      <c r="U72" t="s">
        <v>78</v>
      </c>
      <c r="V72">
        <v>3</v>
      </c>
    </row>
    <row r="73" spans="1:22" x14ac:dyDescent="0.2">
      <c r="A73" t="str">
        <f>'TVK Spiele 23-24 Stand 17.09.23'!F73&amp;" - "&amp;'TVK Spiele 23-24 Stand 17.09.23'!G73</f>
        <v>TVK U12mix2 - TSG Maxdorf 2</v>
      </c>
      <c r="B73" s="1">
        <f>'TVK Spiele 23-24 Stand 17.09.23'!D73</f>
        <v>45263.416666666664</v>
      </c>
      <c r="C73" s="2">
        <f>'TVK Spiele 23-24 Stand 17.09.23'!D73</f>
        <v>45263.416666666664</v>
      </c>
      <c r="D73" s="1">
        <f>'TVK Spiele 23-24 Stand 17.09.23'!D73</f>
        <v>45263.416666666664</v>
      </c>
      <c r="E73" s="2">
        <f t="shared" si="1"/>
        <v>45263.479166666664</v>
      </c>
      <c r="F73" t="b">
        <v>0</v>
      </c>
      <c r="G73" t="b">
        <v>0</v>
      </c>
      <c r="H73" s="1">
        <f>'TVK Spiele 23-24 Stand 17.09.23'!D73</f>
        <v>45263.416666666664</v>
      </c>
      <c r="P73" t="str">
        <f>"Persönlich;TVK Basketball;TVK Basketball Spiele;"&amp;'TVK Spiele 23-24 Stand 17.09.23'!E73</f>
        <v>Persönlich;TVK Basketball;TVK Basketball Spiele;TVK U12mix2</v>
      </c>
      <c r="Q73" t="str">
        <f>'TVK Spiele 23-24 Stand 17.09.23'!H73&amp;" - Spielnr. "&amp;'TVK Spiele 23-24 Stand 17.09.23'!A73&amp;" - KG: "&amp;'TVK Spiele 23-24 Stand 17.09.23'!J73</f>
        <v>Regionale Schule - Spielnr. 28 - KG: TVK U12mix1</v>
      </c>
      <c r="R73" t="s">
        <v>33</v>
      </c>
      <c r="S73" t="b">
        <v>1</v>
      </c>
      <c r="U73" t="s">
        <v>78</v>
      </c>
      <c r="V73">
        <v>3</v>
      </c>
    </row>
    <row r="74" spans="1:22" x14ac:dyDescent="0.2">
      <c r="A74" t="str">
        <f>'TVK Spiele 23-24 Stand 17.09.23'!F74&amp;" - "&amp;'TVK Spiele 23-24 Stand 17.09.23'!G74</f>
        <v>TVK U12mix1 - TSG Maxdorf 1</v>
      </c>
      <c r="B74" s="1">
        <f>'TVK Spiele 23-24 Stand 17.09.23'!D74</f>
        <v>45263.5</v>
      </c>
      <c r="C74" s="2">
        <f>'TVK Spiele 23-24 Stand 17.09.23'!D74</f>
        <v>45263.5</v>
      </c>
      <c r="D74" s="1">
        <f>'TVK Spiele 23-24 Stand 17.09.23'!D74</f>
        <v>45263.5</v>
      </c>
      <c r="E74" s="2">
        <f t="shared" si="1"/>
        <v>45263.5625</v>
      </c>
      <c r="F74" t="b">
        <v>0</v>
      </c>
      <c r="G74" t="b">
        <v>0</v>
      </c>
      <c r="H74" s="1">
        <f>'TVK Spiele 23-24 Stand 17.09.23'!D74</f>
        <v>45263.5</v>
      </c>
      <c r="P74" t="str">
        <f>"Persönlich;TVK Basketball;TVK Basketball Spiele;"&amp;'TVK Spiele 23-24 Stand 17.09.23'!E74</f>
        <v>Persönlich;TVK Basketball;TVK Basketball Spiele;TVK U12mix1</v>
      </c>
      <c r="Q74" t="str">
        <f>'TVK Spiele 23-24 Stand 17.09.23'!H74&amp;" - Spielnr. "&amp;'TVK Spiele 23-24 Stand 17.09.23'!A74&amp;" - KG: "&amp;'TVK Spiele 23-24 Stand 17.09.23'!J74</f>
        <v>Regionale Schule - Spielnr. 43 - KG: TVK U12mix2</v>
      </c>
      <c r="R74" t="s">
        <v>33</v>
      </c>
      <c r="S74" t="b">
        <v>1</v>
      </c>
      <c r="U74" t="s">
        <v>78</v>
      </c>
      <c r="V74">
        <v>3</v>
      </c>
    </row>
    <row r="75" spans="1:22" x14ac:dyDescent="0.2">
      <c r="A75" t="str">
        <f>'TVK Spiele 23-24 Stand 17.09.23'!F75&amp;" - "&amp;'TVK Spiele 23-24 Stand 17.09.23'!G75</f>
        <v>TVK U14m - Eintracht Lambsheim e.V.</v>
      </c>
      <c r="B75" s="1">
        <f>'TVK Spiele 23-24 Stand 17.09.23'!D75</f>
        <v>45263.583333333336</v>
      </c>
      <c r="C75" s="2">
        <f>'TVK Spiele 23-24 Stand 17.09.23'!D75</f>
        <v>45263.583333333336</v>
      </c>
      <c r="D75" s="1">
        <f>'TVK Spiele 23-24 Stand 17.09.23'!D75</f>
        <v>45263.583333333336</v>
      </c>
      <c r="E75" s="2">
        <f t="shared" si="1"/>
        <v>45263.645833333336</v>
      </c>
      <c r="F75" t="b">
        <v>0</v>
      </c>
      <c r="G75" t="b">
        <v>0</v>
      </c>
      <c r="H75" s="1">
        <f>'TVK Spiele 23-24 Stand 17.09.23'!D75</f>
        <v>45263.583333333336</v>
      </c>
      <c r="P75" t="str">
        <f>"Persönlich;TVK Basketball;TVK Basketball Spiele;"&amp;'TVK Spiele 23-24 Stand 17.09.23'!E75</f>
        <v>Persönlich;TVK Basketball;TVK Basketball Spiele;TVK U14m</v>
      </c>
      <c r="Q75" t="str">
        <f>'TVK Spiele 23-24 Stand 17.09.23'!H75&amp;" - Spielnr. "&amp;'TVK Spiele 23-24 Stand 17.09.23'!A75&amp;" - KG: "&amp;'TVK Spiele 23-24 Stand 17.09.23'!J75</f>
        <v>Regionale Schule - Spielnr. 27 - KG: TVK U14w</v>
      </c>
      <c r="R75" t="s">
        <v>33</v>
      </c>
      <c r="S75" t="b">
        <v>1</v>
      </c>
      <c r="U75" t="s">
        <v>78</v>
      </c>
      <c r="V75">
        <v>3</v>
      </c>
    </row>
    <row r="76" spans="1:22" x14ac:dyDescent="0.2">
      <c r="A76" t="str">
        <f>'TVK Spiele 23-24 Stand 17.09.23'!F76&amp;" - "&amp;'TVK Spiele 23-24 Stand 17.09.23'!G76</f>
        <v>TVK U14w - TSG Maxdorf</v>
      </c>
      <c r="B76" s="1">
        <f>'TVK Spiele 23-24 Stand 17.09.23'!D76</f>
        <v>45263.666666666664</v>
      </c>
      <c r="C76" s="2">
        <f>'TVK Spiele 23-24 Stand 17.09.23'!D76</f>
        <v>45263.666666666664</v>
      </c>
      <c r="D76" s="1">
        <f>'TVK Spiele 23-24 Stand 17.09.23'!D76</f>
        <v>45263.666666666664</v>
      </c>
      <c r="E76" s="2">
        <f t="shared" si="1"/>
        <v>45263.729166666664</v>
      </c>
      <c r="F76" t="b">
        <v>0</v>
      </c>
      <c r="G76" t="b">
        <v>0</v>
      </c>
      <c r="H76" s="1">
        <f>'TVK Spiele 23-24 Stand 17.09.23'!D76</f>
        <v>45263.666666666664</v>
      </c>
      <c r="P76" t="str">
        <f>"Persönlich;TVK Basketball;TVK Basketball Spiele;"&amp;'TVK Spiele 23-24 Stand 17.09.23'!E76</f>
        <v>Persönlich;TVK Basketball;TVK Basketball Spiele;TVK U14w</v>
      </c>
      <c r="Q76" t="str">
        <f>'TVK Spiele 23-24 Stand 17.09.23'!H76&amp;" - Spielnr. "&amp;'TVK Spiele 23-24 Stand 17.09.23'!A76&amp;" - KG: "&amp;'TVK Spiele 23-24 Stand 17.09.23'!J76</f>
        <v>Regionale Schule - Spielnr. 21 - KG: TVK U14m</v>
      </c>
      <c r="R76" t="s">
        <v>33</v>
      </c>
      <c r="S76" t="b">
        <v>1</v>
      </c>
      <c r="U76" t="s">
        <v>78</v>
      </c>
      <c r="V76">
        <v>3</v>
      </c>
    </row>
    <row r="77" spans="1:22" x14ac:dyDescent="0.2">
      <c r="A77" t="str">
        <f>'TVK Spiele 23-24 Stand 17.09.23'!F77&amp;" - "&amp;'TVK Spiele 23-24 Stand 17.09.23'!G77</f>
        <v>TVK U18m - BBV 'Gorillas' Hassloch</v>
      </c>
      <c r="B77" s="1">
        <f>'TVK Spiele 23-24 Stand 17.09.23'!D77</f>
        <v>45263.75</v>
      </c>
      <c r="C77" s="2">
        <f>'TVK Spiele 23-24 Stand 17.09.23'!D77</f>
        <v>45263.75</v>
      </c>
      <c r="D77" s="1">
        <f>'TVK Spiele 23-24 Stand 17.09.23'!D77</f>
        <v>45263.75</v>
      </c>
      <c r="E77" s="2">
        <f t="shared" si="1"/>
        <v>45263.8125</v>
      </c>
      <c r="F77" t="b">
        <v>0</v>
      </c>
      <c r="G77" t="b">
        <v>0</v>
      </c>
      <c r="H77" s="1">
        <f>'TVK Spiele 23-24 Stand 17.09.23'!D77</f>
        <v>45263.75</v>
      </c>
      <c r="P77" t="str">
        <f>"Persönlich;TVK Basketball;TVK Basketball Spiele;"&amp;'TVK Spiele 23-24 Stand 17.09.23'!E77</f>
        <v>Persönlich;TVK Basketball;TVK Basketball Spiele;TVK U18m</v>
      </c>
      <c r="Q77" t="str">
        <f>'TVK Spiele 23-24 Stand 17.09.23'!H77&amp;" - Spielnr. "&amp;'TVK Spiele 23-24 Stand 17.09.23'!A77&amp;" - KG: "&amp;'TVK Spiele 23-24 Stand 17.09.23'!J77</f>
        <v>Regionale Schule - Spielnr. 28 - KG: TVK II</v>
      </c>
      <c r="R77" t="s">
        <v>33</v>
      </c>
      <c r="S77" t="b">
        <v>1</v>
      </c>
      <c r="U77" t="s">
        <v>78</v>
      </c>
      <c r="V77">
        <v>3</v>
      </c>
    </row>
    <row r="78" spans="1:22" x14ac:dyDescent="0.2">
      <c r="A78" t="str">
        <f>'TVK Spiele 23-24 Stand 17.09.23'!F78&amp;" - "&amp;'TVK Spiele 23-24 Stand 17.09.23'!G78</f>
        <v>TVK U12mix2 - BBV Landau</v>
      </c>
      <c r="B78" s="1">
        <f>'TVK Spiele 23-24 Stand 17.09.23'!D78</f>
        <v>45269.416666666664</v>
      </c>
      <c r="C78" s="2">
        <f>'TVK Spiele 23-24 Stand 17.09.23'!D78</f>
        <v>45269.416666666664</v>
      </c>
      <c r="D78" s="1">
        <f>'TVK Spiele 23-24 Stand 17.09.23'!D78</f>
        <v>45269.416666666664</v>
      </c>
      <c r="E78" s="2">
        <f t="shared" si="1"/>
        <v>45269.479166666664</v>
      </c>
      <c r="F78" t="b">
        <v>0</v>
      </c>
      <c r="G78" t="b">
        <v>0</v>
      </c>
      <c r="H78" s="1">
        <f>'TVK Spiele 23-24 Stand 17.09.23'!D78</f>
        <v>45269.416666666664</v>
      </c>
      <c r="P78" t="str">
        <f>"Persönlich;TVK Basketball;TVK Basketball Spiele;"&amp;'TVK Spiele 23-24 Stand 17.09.23'!E78</f>
        <v>Persönlich;TVK Basketball;TVK Basketball Spiele;TVK U12mix2</v>
      </c>
      <c r="Q78" t="str">
        <f>'TVK Spiele 23-24 Stand 17.09.23'!H78&amp;" - Spielnr. "&amp;'TVK Spiele 23-24 Stand 17.09.23'!A78&amp;" - KG: "&amp;'TVK Spiele 23-24 Stand 17.09.23'!J78</f>
        <v>Regionale Schule - Spielnr. 29 - KG: TVK U14w</v>
      </c>
      <c r="R78" t="s">
        <v>33</v>
      </c>
      <c r="S78" t="b">
        <v>1</v>
      </c>
      <c r="U78" t="s">
        <v>78</v>
      </c>
      <c r="V78">
        <v>3</v>
      </c>
    </row>
    <row r="79" spans="1:22" x14ac:dyDescent="0.2">
      <c r="A79" t="str">
        <f>'TVK Spiele 23-24 Stand 17.09.23'!F79&amp;" - "&amp;'TVK Spiele 23-24 Stand 17.09.23'!G79</f>
        <v>TVK U14w - SG TSG Deidesheim / Neustadt</v>
      </c>
      <c r="B79" s="1">
        <f>'TVK Spiele 23-24 Stand 17.09.23'!D79</f>
        <v>45269.5</v>
      </c>
      <c r="C79" s="2">
        <f>'TVK Spiele 23-24 Stand 17.09.23'!D79</f>
        <v>45269.5</v>
      </c>
      <c r="D79" s="1">
        <f>'TVK Spiele 23-24 Stand 17.09.23'!D79</f>
        <v>45269.5</v>
      </c>
      <c r="E79" s="2">
        <f t="shared" si="1"/>
        <v>45269.5625</v>
      </c>
      <c r="F79" t="b">
        <v>0</v>
      </c>
      <c r="G79" t="b">
        <v>0</v>
      </c>
      <c r="H79" s="1">
        <f>'TVK Spiele 23-24 Stand 17.09.23'!D79</f>
        <v>45269.5</v>
      </c>
      <c r="P79" t="str">
        <f>"Persönlich;TVK Basketball;TVK Basketball Spiele;"&amp;'TVK Spiele 23-24 Stand 17.09.23'!E79</f>
        <v>Persönlich;TVK Basketball;TVK Basketball Spiele;TVK U14w</v>
      </c>
      <c r="Q79" t="str">
        <f>'TVK Spiele 23-24 Stand 17.09.23'!H79&amp;" - Spielnr. "&amp;'TVK Spiele 23-24 Stand 17.09.23'!A79&amp;" - KG: "&amp;'TVK Spiele 23-24 Stand 17.09.23'!J79</f>
        <v>Regionale Schule - Spielnr. 22 - KG: TVK U12mix1/2</v>
      </c>
      <c r="R79" t="s">
        <v>33</v>
      </c>
      <c r="S79" t="b">
        <v>1</v>
      </c>
      <c r="U79" t="s">
        <v>78</v>
      </c>
      <c r="V79">
        <v>3</v>
      </c>
    </row>
    <row r="80" spans="1:22" x14ac:dyDescent="0.2">
      <c r="A80" t="str">
        <f>'TVK Spiele 23-24 Stand 17.09.23'!F80&amp;" - "&amp;'TVK Spiele 23-24 Stand 17.09.23'!G80</f>
        <v>TVK U16w - SG Ludwigshafen / Frankenthal</v>
      </c>
      <c r="B80" s="1">
        <f>'TVK Spiele 23-24 Stand 17.09.23'!D80</f>
        <v>45269.583333333336</v>
      </c>
      <c r="C80" s="2">
        <f>'TVK Spiele 23-24 Stand 17.09.23'!D80</f>
        <v>45269.583333333336</v>
      </c>
      <c r="D80" s="1">
        <f>'TVK Spiele 23-24 Stand 17.09.23'!D80</f>
        <v>45269.583333333336</v>
      </c>
      <c r="E80" s="2">
        <f t="shared" si="1"/>
        <v>45269.645833333336</v>
      </c>
      <c r="F80" t="b">
        <v>0</v>
      </c>
      <c r="G80" t="b">
        <v>0</v>
      </c>
      <c r="H80" s="1">
        <f>'TVK Spiele 23-24 Stand 17.09.23'!D80</f>
        <v>45269.583333333336</v>
      </c>
      <c r="P80" t="str">
        <f>"Persönlich;TVK Basketball;TVK Basketball Spiele;"&amp;'TVK Spiele 23-24 Stand 17.09.23'!E80</f>
        <v>Persönlich;TVK Basketball;TVK Basketball Spiele;TVK U16w</v>
      </c>
      <c r="Q80" t="str">
        <f>'TVK Spiele 23-24 Stand 17.09.23'!H80&amp;" - Spielnr. "&amp;'TVK Spiele 23-24 Stand 17.09.23'!A80&amp;" - KG: "&amp;'TVK Spiele 23-24 Stand 17.09.23'!J80</f>
        <v>Regionale Schule - Spielnr. 30 - KG: TVK U16m2</v>
      </c>
      <c r="R80" t="s">
        <v>33</v>
      </c>
      <c r="S80" t="b">
        <v>1</v>
      </c>
      <c r="U80" t="s">
        <v>78</v>
      </c>
      <c r="V80">
        <v>3</v>
      </c>
    </row>
    <row r="81" spans="1:22" x14ac:dyDescent="0.2">
      <c r="A81" t="str">
        <f>'TVK Spiele 23-24 Stand 17.09.23'!F81&amp;" - "&amp;'TVK Spiele 23-24 Stand 17.09.23'!G81</f>
        <v>Trimmelter SV - TVK U16m</v>
      </c>
      <c r="B81" s="1">
        <f>'TVK Spiele 23-24 Stand 17.09.23'!D81</f>
        <v>45269.625</v>
      </c>
      <c r="C81" s="2">
        <f>'TVK Spiele 23-24 Stand 17.09.23'!D81</f>
        <v>45269.625</v>
      </c>
      <c r="D81" s="1">
        <f>'TVK Spiele 23-24 Stand 17.09.23'!D81</f>
        <v>45269.625</v>
      </c>
      <c r="E81" s="2">
        <f t="shared" si="1"/>
        <v>45269.6875</v>
      </c>
      <c r="F81" t="b">
        <v>0</v>
      </c>
      <c r="G81" t="b">
        <v>0</v>
      </c>
      <c r="H81" s="1">
        <f>'TVK Spiele 23-24 Stand 17.09.23'!D81</f>
        <v>45269.625</v>
      </c>
      <c r="P81" t="str">
        <f>"Persönlich;TVK Basketball;TVK Basketball Spiele;"&amp;'TVK Spiele 23-24 Stand 17.09.23'!E81</f>
        <v>Persönlich;TVK Basketball;TVK Basketball Spiele;TVK U16m</v>
      </c>
      <c r="Q81" t="str">
        <f>'TVK Spiele 23-24 Stand 17.09.23'!H81&amp;" - Spielnr. "&amp;'TVK Spiele 23-24 Stand 17.09.23'!A81&amp;" - KG: "&amp;'TVK Spiele 23-24 Stand 17.09.23'!J81</f>
        <v xml:space="preserve">Keune-Halle - Spielnr. 58 - KG: </v>
      </c>
      <c r="R81" t="s">
        <v>33</v>
      </c>
      <c r="S81" t="b">
        <v>1</v>
      </c>
      <c r="U81" t="s">
        <v>78</v>
      </c>
      <c r="V81">
        <v>3</v>
      </c>
    </row>
    <row r="82" spans="1:22" x14ac:dyDescent="0.2">
      <c r="A82" t="str">
        <f>'TVK Spiele 23-24 Stand 17.09.23'!F82&amp;" - "&amp;'TVK Spiele 23-24 Stand 17.09.23'!G82</f>
        <v>TVK Damen - SG TSG Deidesheim / Neustadt</v>
      </c>
      <c r="B82" s="1">
        <f>'TVK Spiele 23-24 Stand 17.09.23'!D82</f>
        <v>45269.666666666664</v>
      </c>
      <c r="C82" s="2">
        <f>'TVK Spiele 23-24 Stand 17.09.23'!D82</f>
        <v>45269.666666666664</v>
      </c>
      <c r="D82" s="1">
        <f>'TVK Spiele 23-24 Stand 17.09.23'!D82</f>
        <v>45269.666666666664</v>
      </c>
      <c r="E82" s="2">
        <f t="shared" si="1"/>
        <v>45269.729166666664</v>
      </c>
      <c r="F82" t="b">
        <v>0</v>
      </c>
      <c r="G82" t="b">
        <v>0</v>
      </c>
      <c r="H82" s="1">
        <f>'TVK Spiele 23-24 Stand 17.09.23'!D82</f>
        <v>45269.666666666664</v>
      </c>
      <c r="P82" t="str">
        <f>"Persönlich;TVK Basketball;TVK Basketball Spiele;"&amp;'TVK Spiele 23-24 Stand 17.09.23'!E82</f>
        <v>Persönlich;TVK Basketball;TVK Basketball Spiele;TVK Damen</v>
      </c>
      <c r="Q82" t="str">
        <f>'TVK Spiele 23-24 Stand 17.09.23'!H82&amp;" - Spielnr. "&amp;'TVK Spiele 23-24 Stand 17.09.23'!A82&amp;" - KG: "&amp;'TVK Spiele 23-24 Stand 17.09.23'!J82</f>
        <v>Regionale Schule - Spielnr. 47 - KG: TVK I</v>
      </c>
      <c r="R82" t="s">
        <v>33</v>
      </c>
      <c r="S82" t="b">
        <v>1</v>
      </c>
      <c r="U82" t="s">
        <v>78</v>
      </c>
      <c r="V82">
        <v>3</v>
      </c>
    </row>
    <row r="83" spans="1:22" x14ac:dyDescent="0.2">
      <c r="A83" t="str">
        <f>'TVK Spiele 23-24 Stand 17.09.23'!F83&amp;" - "&amp;'TVK Spiele 23-24 Stand 17.09.23'!G83</f>
        <v>TVK I - BBV Landau</v>
      </c>
      <c r="B83" s="1">
        <f>'TVK Spiele 23-24 Stand 17.09.23'!D83</f>
        <v>45269.75</v>
      </c>
      <c r="C83" s="2">
        <f>'TVK Spiele 23-24 Stand 17.09.23'!D83</f>
        <v>45269.75</v>
      </c>
      <c r="D83" s="1">
        <f>'TVK Spiele 23-24 Stand 17.09.23'!D83</f>
        <v>45269.75</v>
      </c>
      <c r="E83" s="2">
        <f t="shared" si="1"/>
        <v>45269.8125</v>
      </c>
      <c r="F83" t="b">
        <v>0</v>
      </c>
      <c r="G83" t="b">
        <v>0</v>
      </c>
      <c r="H83" s="1">
        <f>'TVK Spiele 23-24 Stand 17.09.23'!D83</f>
        <v>45269.75</v>
      </c>
      <c r="P83" t="str">
        <f>"Persönlich;TVK Basketball;TVK Basketball Spiele;"&amp;'TVK Spiele 23-24 Stand 17.09.23'!E83</f>
        <v>Persönlich;TVK Basketball;TVK Basketball Spiele;TVK I</v>
      </c>
      <c r="Q83" t="str">
        <f>'TVK Spiele 23-24 Stand 17.09.23'!H83&amp;" - Spielnr. "&amp;'TVK Spiele 23-24 Stand 17.09.23'!A83&amp;" - KG: "&amp;'TVK Spiele 23-24 Stand 17.09.23'!J83</f>
        <v>Regionale Schule - Spielnr. 47 - KG: TVK Damen</v>
      </c>
      <c r="R83" t="s">
        <v>33</v>
      </c>
      <c r="S83" t="b">
        <v>1</v>
      </c>
      <c r="U83" t="s">
        <v>78</v>
      </c>
      <c r="V83">
        <v>3</v>
      </c>
    </row>
    <row r="84" spans="1:22" x14ac:dyDescent="0.2">
      <c r="A84" t="str">
        <f>'TVK Spiele 23-24 Stand 17.09.23'!F84&amp;" - "&amp;'TVK Spiele 23-24 Stand 17.09.23'!G84</f>
        <v>TVK U16m - SG Lützel-Post Koblenz</v>
      </c>
      <c r="B84" s="1">
        <f>'TVK Spiele 23-24 Stand 17.09.23'!D84</f>
        <v>45276.583333333336</v>
      </c>
      <c r="C84" s="2">
        <f>'TVK Spiele 23-24 Stand 17.09.23'!D84</f>
        <v>45276.583333333336</v>
      </c>
      <c r="D84" s="1">
        <f>'TVK Spiele 23-24 Stand 17.09.23'!D84</f>
        <v>45276.583333333336</v>
      </c>
      <c r="E84" s="2">
        <f t="shared" si="1"/>
        <v>45276.645833333336</v>
      </c>
      <c r="F84" t="b">
        <v>0</v>
      </c>
      <c r="G84" t="b">
        <v>0</v>
      </c>
      <c r="H84" s="1">
        <f>'TVK Spiele 23-24 Stand 17.09.23'!D84</f>
        <v>45276.583333333336</v>
      </c>
      <c r="P84" t="str">
        <f>"Persönlich;TVK Basketball;TVK Basketball Spiele;"&amp;'TVK Spiele 23-24 Stand 17.09.23'!E84</f>
        <v>Persönlich;TVK Basketball;TVK Basketball Spiele;TVK U16m</v>
      </c>
      <c r="Q84" t="str">
        <f>'TVK Spiele 23-24 Stand 17.09.23'!H84&amp;" - Spielnr. "&amp;'TVK Spiele 23-24 Stand 17.09.23'!A84&amp;" - KG: "&amp;'TVK Spiele 23-24 Stand 17.09.23'!J84</f>
        <v>Regionale Schule - Spielnr. 64 - KG: TVK U18m</v>
      </c>
      <c r="R84" t="s">
        <v>33</v>
      </c>
      <c r="S84" t="b">
        <v>1</v>
      </c>
      <c r="U84" t="s">
        <v>78</v>
      </c>
      <c r="V84">
        <v>3</v>
      </c>
    </row>
    <row r="85" spans="1:22" x14ac:dyDescent="0.2">
      <c r="A85" t="str">
        <f>'TVK Spiele 23-24 Stand 17.09.23'!F85&amp;" - "&amp;'TVK Spiele 23-24 Stand 17.09.23'!G85</f>
        <v>TVK U16m - DJK Nieder-Olm e. V. 1</v>
      </c>
      <c r="B85" s="1">
        <f>'TVK Spiele 23-24 Stand 17.09.23'!D85</f>
        <v>45297.583333333336</v>
      </c>
      <c r="C85" s="2">
        <f>'TVK Spiele 23-24 Stand 17.09.23'!D85</f>
        <v>45297.583333333336</v>
      </c>
      <c r="D85" s="1">
        <f>'TVK Spiele 23-24 Stand 17.09.23'!D85</f>
        <v>45297.583333333336</v>
      </c>
      <c r="E85" s="2">
        <f t="shared" si="1"/>
        <v>45297.645833333336</v>
      </c>
      <c r="F85" t="b">
        <v>0</v>
      </c>
      <c r="G85" t="b">
        <v>0</v>
      </c>
      <c r="H85" s="1">
        <f>'TVK Spiele 23-24 Stand 17.09.23'!D85</f>
        <v>45297.583333333336</v>
      </c>
      <c r="P85" t="str">
        <f>"Persönlich;TVK Basketball;TVK Basketball Spiele;"&amp;'TVK Spiele 23-24 Stand 17.09.23'!E85</f>
        <v>Persönlich;TVK Basketball;TVK Basketball Spiele;TVK U16m</v>
      </c>
      <c r="Q85" t="str">
        <f>'TVK Spiele 23-24 Stand 17.09.23'!H85&amp;" - Spielnr. "&amp;'TVK Spiele 23-24 Stand 17.09.23'!A85&amp;" - KG: "&amp;'TVK Spiele 23-24 Stand 17.09.23'!J85</f>
        <v>Regionale Schule - Spielnr. 68 - KG: TVK U16m2</v>
      </c>
      <c r="R85" t="s">
        <v>33</v>
      </c>
      <c r="S85" t="b">
        <v>1</v>
      </c>
      <c r="U85" t="s">
        <v>78</v>
      </c>
      <c r="V85">
        <v>3</v>
      </c>
    </row>
    <row r="86" spans="1:22" x14ac:dyDescent="0.2">
      <c r="A86" t="str">
        <f>'TVK Spiele 23-24 Stand 17.09.23'!F86&amp;" - "&amp;'TVK Spiele 23-24 Stand 17.09.23'!G86</f>
        <v>TV Ramstein - TVK U16m2</v>
      </c>
      <c r="B86" s="1">
        <f>'TVK Spiele 23-24 Stand 17.09.23'!D86</f>
        <v>45304.541666666664</v>
      </c>
      <c r="C86" s="2">
        <f>'TVK Spiele 23-24 Stand 17.09.23'!D86</f>
        <v>45304.541666666664</v>
      </c>
      <c r="D86" s="1">
        <f>'TVK Spiele 23-24 Stand 17.09.23'!D86</f>
        <v>45304.541666666664</v>
      </c>
      <c r="E86" s="2">
        <f t="shared" si="1"/>
        <v>45304.604166666664</v>
      </c>
      <c r="F86" t="b">
        <v>0</v>
      </c>
      <c r="G86" t="b">
        <v>0</v>
      </c>
      <c r="H86" s="1">
        <f>'TVK Spiele 23-24 Stand 17.09.23'!D86</f>
        <v>45304.541666666664</v>
      </c>
      <c r="P86" t="str">
        <f>"Persönlich;TVK Basketball;TVK Basketball Spiele;"&amp;'TVK Spiele 23-24 Stand 17.09.23'!E86</f>
        <v>Persönlich;TVK Basketball;TVK Basketball Spiele;TVK U16m2</v>
      </c>
      <c r="Q86" t="str">
        <f>'TVK Spiele 23-24 Stand 17.09.23'!H86&amp;" - Spielnr. "&amp;'TVK Spiele 23-24 Stand 17.09.23'!A86&amp;" - KG: "&amp;'TVK Spiele 23-24 Stand 17.09.23'!J86</f>
        <v xml:space="preserve">Reichswaldhalle - Spielnr. 34 - KG: </v>
      </c>
      <c r="R86" t="s">
        <v>33</v>
      </c>
      <c r="S86" t="b">
        <v>1</v>
      </c>
      <c r="U86" t="s">
        <v>78</v>
      </c>
      <c r="V86">
        <v>3</v>
      </c>
    </row>
    <row r="87" spans="1:22" x14ac:dyDescent="0.2">
      <c r="A87" t="str">
        <f>'TVK Spiele 23-24 Stand 17.09.23'!F87&amp;" - "&amp;'TVK Spiele 23-24 Stand 17.09.23'!G87</f>
        <v>SG TV Dürkheim-BB-Int. Speyer - TVK U18m</v>
      </c>
      <c r="B87" s="1">
        <f>'TVK Spiele 23-24 Stand 17.09.23'!D87</f>
        <v>45304.583333333336</v>
      </c>
      <c r="C87" s="2">
        <f>'TVK Spiele 23-24 Stand 17.09.23'!D87</f>
        <v>45304.583333333336</v>
      </c>
      <c r="D87" s="1">
        <f>'TVK Spiele 23-24 Stand 17.09.23'!D87</f>
        <v>45304.583333333336</v>
      </c>
      <c r="E87" s="2">
        <f t="shared" si="1"/>
        <v>45304.645833333336</v>
      </c>
      <c r="F87" t="b">
        <v>0</v>
      </c>
      <c r="G87" t="b">
        <v>0</v>
      </c>
      <c r="H87" s="1">
        <f>'TVK Spiele 23-24 Stand 17.09.23'!D87</f>
        <v>45304.583333333336</v>
      </c>
      <c r="P87" t="str">
        <f>"Persönlich;TVK Basketball;TVK Basketball Spiele;"&amp;'TVK Spiele 23-24 Stand 17.09.23'!E87</f>
        <v>Persönlich;TVK Basketball;TVK Basketball Spiele;TVK U18m</v>
      </c>
      <c r="Q87" t="str">
        <f>'TVK Spiele 23-24 Stand 17.09.23'!H87&amp;" - Spielnr. "&amp;'TVK Spiele 23-24 Stand 17.09.23'!A87&amp;" - KG: "&amp;'TVK Spiele 23-24 Stand 17.09.23'!J87</f>
        <v xml:space="preserve">PSD Bank-Halle Nord - Spielnr. 32 - KG: </v>
      </c>
      <c r="R87" t="s">
        <v>33</v>
      </c>
      <c r="S87" t="b">
        <v>1</v>
      </c>
      <c r="U87" t="s">
        <v>78</v>
      </c>
      <c r="V87">
        <v>3</v>
      </c>
    </row>
    <row r="88" spans="1:22" x14ac:dyDescent="0.2">
      <c r="A88" t="str">
        <f>'TVK Spiele 23-24 Stand 17.09.23'!F88&amp;" - "&amp;'TVK Spiele 23-24 Stand 17.09.23'!G88</f>
        <v>1. FC Kaiserslautern - TVK U16m</v>
      </c>
      <c r="B88" s="1">
        <f>'TVK Spiele 23-24 Stand 17.09.23'!D88</f>
        <v>45304.583333333336</v>
      </c>
      <c r="C88" s="2">
        <f>'TVK Spiele 23-24 Stand 17.09.23'!D88</f>
        <v>45304.583333333336</v>
      </c>
      <c r="D88" s="1">
        <f>'TVK Spiele 23-24 Stand 17.09.23'!D88</f>
        <v>45304.583333333336</v>
      </c>
      <c r="E88" s="2">
        <f t="shared" si="1"/>
        <v>45304.645833333336</v>
      </c>
      <c r="F88" t="b">
        <v>0</v>
      </c>
      <c r="G88" t="b">
        <v>0</v>
      </c>
      <c r="H88" s="1">
        <f>'TVK Spiele 23-24 Stand 17.09.23'!D88</f>
        <v>45304.583333333336</v>
      </c>
      <c r="P88" t="str">
        <f>"Persönlich;TVK Basketball;TVK Basketball Spiele;"&amp;'TVK Spiele 23-24 Stand 17.09.23'!E88</f>
        <v>Persönlich;TVK Basketball;TVK Basketball Spiele;TVK U16m</v>
      </c>
      <c r="Q88" t="str">
        <f>'TVK Spiele 23-24 Stand 17.09.23'!H88&amp;" - Spielnr. "&amp;'TVK Spiele 23-24 Stand 17.09.23'!A88&amp;" - KG: "&amp;'TVK Spiele 23-24 Stand 17.09.23'!J88</f>
        <v xml:space="preserve">Grundschule Betzenberg - Spielnr. 76 - KG: </v>
      </c>
      <c r="R88" t="s">
        <v>33</v>
      </c>
      <c r="S88" t="b">
        <v>1</v>
      </c>
      <c r="U88" t="s">
        <v>78</v>
      </c>
      <c r="V88">
        <v>3</v>
      </c>
    </row>
    <row r="89" spans="1:22" x14ac:dyDescent="0.2">
      <c r="A89" t="str">
        <f>'TVK Spiele 23-24 Stand 17.09.23'!F89&amp;" - "&amp;'TVK Spiele 23-24 Stand 17.09.23'!G89</f>
        <v>TG 1846 Worms - TVK I</v>
      </c>
      <c r="B89" s="1">
        <f>'TVK Spiele 23-24 Stand 17.09.23'!D89</f>
        <v>45304.708333333336</v>
      </c>
      <c r="C89" s="2">
        <f>'TVK Spiele 23-24 Stand 17.09.23'!D89</f>
        <v>45304.708333333336</v>
      </c>
      <c r="D89" s="1">
        <f>'TVK Spiele 23-24 Stand 17.09.23'!D89</f>
        <v>45304.708333333336</v>
      </c>
      <c r="E89" s="2">
        <f t="shared" si="1"/>
        <v>45304.770833333336</v>
      </c>
      <c r="F89" t="b">
        <v>0</v>
      </c>
      <c r="G89" t="b">
        <v>0</v>
      </c>
      <c r="H89" s="1">
        <f>'TVK Spiele 23-24 Stand 17.09.23'!D89</f>
        <v>45304.708333333336</v>
      </c>
      <c r="P89" t="str">
        <f>"Persönlich;TVK Basketball;TVK Basketball Spiele;"&amp;'TVK Spiele 23-24 Stand 17.09.23'!E89</f>
        <v>Persönlich;TVK Basketball;TVK Basketball Spiele;TVK I</v>
      </c>
      <c r="Q89" t="str">
        <f>'TVK Spiele 23-24 Stand 17.09.23'!H89&amp;" - Spielnr. "&amp;'TVK Spiele 23-24 Stand 17.09.23'!A89&amp;" - KG: "&amp;'TVK Spiele 23-24 Stand 17.09.23'!J89</f>
        <v xml:space="preserve">Nibelungenschule - Spielnr. 53 - KG: </v>
      </c>
      <c r="R89" t="s">
        <v>33</v>
      </c>
      <c r="S89" t="b">
        <v>1</v>
      </c>
      <c r="U89" t="s">
        <v>78</v>
      </c>
      <c r="V89">
        <v>3</v>
      </c>
    </row>
    <row r="90" spans="1:22" x14ac:dyDescent="0.2">
      <c r="A90" t="str">
        <f>'TVK Spiele 23-24 Stand 17.09.23'!F90&amp;" - "&amp;'TVK Spiele 23-24 Stand 17.09.23'!G90</f>
        <v>TG 1846 Worms - TVK Damen</v>
      </c>
      <c r="B90" s="1">
        <f>'TVK Spiele 23-24 Stand 17.09.23'!D90</f>
        <v>45304.791666666664</v>
      </c>
      <c r="C90" s="2">
        <f>'TVK Spiele 23-24 Stand 17.09.23'!D90</f>
        <v>45304.791666666664</v>
      </c>
      <c r="D90" s="1">
        <f>'TVK Spiele 23-24 Stand 17.09.23'!D90</f>
        <v>45304.791666666664</v>
      </c>
      <c r="E90" s="2">
        <f t="shared" si="1"/>
        <v>45304.854166666664</v>
      </c>
      <c r="F90" t="b">
        <v>0</v>
      </c>
      <c r="G90" t="b">
        <v>0</v>
      </c>
      <c r="H90" s="1">
        <f>'TVK Spiele 23-24 Stand 17.09.23'!D90</f>
        <v>45304.791666666664</v>
      </c>
      <c r="P90" t="str">
        <f>"Persönlich;TVK Basketball;TVK Basketball Spiele;"&amp;'TVK Spiele 23-24 Stand 17.09.23'!E90</f>
        <v>Persönlich;TVK Basketball;TVK Basketball Spiele;TVK Damen</v>
      </c>
      <c r="Q90" t="str">
        <f>'TVK Spiele 23-24 Stand 17.09.23'!H90&amp;" - Spielnr. "&amp;'TVK Spiele 23-24 Stand 17.09.23'!A90&amp;" - KG: "&amp;'TVK Spiele 23-24 Stand 17.09.23'!J90</f>
        <v xml:space="preserve">Nibelungenschule - Spielnr. 53 - KG: </v>
      </c>
      <c r="R90" t="s">
        <v>33</v>
      </c>
      <c r="S90" t="b">
        <v>1</v>
      </c>
      <c r="U90" t="s">
        <v>78</v>
      </c>
      <c r="V90">
        <v>3</v>
      </c>
    </row>
    <row r="91" spans="1:22" x14ac:dyDescent="0.2">
      <c r="A91" t="str">
        <f>'TVK Spiele 23-24 Stand 17.09.23'!F91&amp;" - "&amp;'TVK Spiele 23-24 Stand 17.09.23'!G91</f>
        <v>BBV Landau - TVK U14w</v>
      </c>
      <c r="B91" s="1">
        <f>'TVK Spiele 23-24 Stand 17.09.23'!D91</f>
        <v>45305.583333333336</v>
      </c>
      <c r="C91" s="2">
        <f>'TVK Spiele 23-24 Stand 17.09.23'!D91</f>
        <v>45305.583333333336</v>
      </c>
      <c r="D91" s="1">
        <f>'TVK Spiele 23-24 Stand 17.09.23'!D91</f>
        <v>45305.583333333336</v>
      </c>
      <c r="E91" s="2">
        <f t="shared" si="1"/>
        <v>45305.645833333336</v>
      </c>
      <c r="F91" t="b">
        <v>0</v>
      </c>
      <c r="G91" t="b">
        <v>0</v>
      </c>
      <c r="H91" s="1">
        <f>'TVK Spiele 23-24 Stand 17.09.23'!D91</f>
        <v>45305.583333333336</v>
      </c>
      <c r="P91" t="str">
        <f>"Persönlich;TVK Basketball;TVK Basketball Spiele;"&amp;'TVK Spiele 23-24 Stand 17.09.23'!E91</f>
        <v>Persönlich;TVK Basketball;TVK Basketball Spiele;TVK U14w</v>
      </c>
      <c r="Q91" t="str">
        <f>'TVK Spiele 23-24 Stand 17.09.23'!H91&amp;" - Spielnr. "&amp;'TVK Spiele 23-24 Stand 17.09.23'!A91&amp;" - KG: "&amp;'TVK Spiele 23-24 Stand 17.09.23'!J91</f>
        <v xml:space="preserve">Turnhalle Horstringschule - Spielnr. 25 - KG: </v>
      </c>
      <c r="R91" t="s">
        <v>33</v>
      </c>
      <c r="S91" t="b">
        <v>1</v>
      </c>
      <c r="U91" t="s">
        <v>78</v>
      </c>
      <c r="V91">
        <v>3</v>
      </c>
    </row>
    <row r="92" spans="1:22" x14ac:dyDescent="0.2">
      <c r="A92" t="str">
        <f>'TVK Spiele 23-24 Stand 17.09.23'!F92&amp;" - "&amp;'TVK Spiele 23-24 Stand 17.09.23'!G92</f>
        <v>TV Bad Bergzabern - TVK U12mix2</v>
      </c>
      <c r="B92" s="1">
        <f>'TVK Spiele 23-24 Stand 17.09.23'!D92</f>
        <v>45305.583333333336</v>
      </c>
      <c r="C92" s="2">
        <f>'TVK Spiele 23-24 Stand 17.09.23'!D92</f>
        <v>45305.583333333336</v>
      </c>
      <c r="D92" s="1">
        <f>'TVK Spiele 23-24 Stand 17.09.23'!D92</f>
        <v>45305.583333333336</v>
      </c>
      <c r="E92" s="2">
        <f t="shared" si="1"/>
        <v>45305.645833333336</v>
      </c>
      <c r="F92" t="b">
        <v>0</v>
      </c>
      <c r="G92" t="b">
        <v>0</v>
      </c>
      <c r="H92" s="1">
        <f>'TVK Spiele 23-24 Stand 17.09.23'!D92</f>
        <v>45305.583333333336</v>
      </c>
      <c r="P92" t="str">
        <f>"Persönlich;TVK Basketball;TVK Basketball Spiele;"&amp;'TVK Spiele 23-24 Stand 17.09.23'!E92</f>
        <v>Persönlich;TVK Basketball;TVK Basketball Spiele;TVK U12mix2</v>
      </c>
      <c r="Q92" t="str">
        <f>'TVK Spiele 23-24 Stand 17.09.23'!H92&amp;" - Spielnr. "&amp;'TVK Spiele 23-24 Stand 17.09.23'!A92&amp;" - KG: "&amp;'TVK Spiele 23-24 Stand 17.09.23'!J92</f>
        <v xml:space="preserve">Verbandsgemeindehalle - Spielnr. 34 - KG: </v>
      </c>
      <c r="R92" t="s">
        <v>33</v>
      </c>
      <c r="S92" t="b">
        <v>1</v>
      </c>
      <c r="U92" t="s">
        <v>78</v>
      </c>
      <c r="V92">
        <v>3</v>
      </c>
    </row>
    <row r="93" spans="1:22" x14ac:dyDescent="0.2">
      <c r="A93" t="str">
        <f>'TVK Spiele 23-24 Stand 17.09.23'!F93&amp;" - "&amp;'TVK Spiele 23-24 Stand 17.09.23'!G93</f>
        <v>TV Bad Bergzabern 2 - TVK II</v>
      </c>
      <c r="B93" s="1">
        <f>'TVK Spiele 23-24 Stand 17.09.23'!D93</f>
        <v>45305.75</v>
      </c>
      <c r="C93" s="2">
        <f>'TVK Spiele 23-24 Stand 17.09.23'!D93</f>
        <v>45305.75</v>
      </c>
      <c r="D93" s="1">
        <f>'TVK Spiele 23-24 Stand 17.09.23'!D93</f>
        <v>45305.75</v>
      </c>
      <c r="E93" s="2">
        <f t="shared" si="1"/>
        <v>45305.8125</v>
      </c>
      <c r="F93" t="b">
        <v>0</v>
      </c>
      <c r="G93" t="b">
        <v>0</v>
      </c>
      <c r="H93" s="1">
        <f>'TVK Spiele 23-24 Stand 17.09.23'!D93</f>
        <v>45305.75</v>
      </c>
      <c r="P93" t="str">
        <f>"Persönlich;TVK Basketball;TVK Basketball Spiele;"&amp;'TVK Spiele 23-24 Stand 17.09.23'!E93</f>
        <v>Persönlich;TVK Basketball;TVK Basketball Spiele;TVK II</v>
      </c>
      <c r="Q93" t="str">
        <f>'TVK Spiele 23-24 Stand 17.09.23'!H93&amp;" - Spielnr. "&amp;'TVK Spiele 23-24 Stand 17.09.23'!A93&amp;" - KG: "&amp;'TVK Spiele 23-24 Stand 17.09.23'!J93</f>
        <v xml:space="preserve">Verbandsgemeindehalle - Spielnr. 25 - KG: </v>
      </c>
      <c r="R93" t="s">
        <v>33</v>
      </c>
      <c r="S93" t="b">
        <v>1</v>
      </c>
      <c r="U93" t="s">
        <v>78</v>
      </c>
      <c r="V93">
        <v>3</v>
      </c>
    </row>
    <row r="94" spans="1:22" x14ac:dyDescent="0.2">
      <c r="A94" t="str">
        <f>'TVK Spiele 23-24 Stand 17.09.23'!F94&amp;" - "&amp;'TVK Spiele 23-24 Stand 17.09.23'!G94</f>
        <v>TVK U16m2 - TSG Maxdorf</v>
      </c>
      <c r="B94" s="1">
        <f>'TVK Spiele 23-24 Stand 17.09.23'!D94</f>
        <v>45311.5</v>
      </c>
      <c r="C94" s="2">
        <f>'TVK Spiele 23-24 Stand 17.09.23'!D94</f>
        <v>45311.5</v>
      </c>
      <c r="D94" s="1">
        <f>'TVK Spiele 23-24 Stand 17.09.23'!D94</f>
        <v>45311.5</v>
      </c>
      <c r="E94" s="2">
        <f t="shared" si="1"/>
        <v>45311.5625</v>
      </c>
      <c r="F94" t="b">
        <v>0</v>
      </c>
      <c r="G94" t="b">
        <v>0</v>
      </c>
      <c r="H94" s="1">
        <f>'TVK Spiele 23-24 Stand 17.09.23'!D94</f>
        <v>45311.5</v>
      </c>
      <c r="P94" t="str">
        <f>"Persönlich;TVK Basketball;TVK Basketball Spiele;"&amp;'TVK Spiele 23-24 Stand 17.09.23'!E94</f>
        <v>Persönlich;TVK Basketball;TVK Basketball Spiele;TVK U16m2</v>
      </c>
      <c r="Q94" t="str">
        <f>'TVK Spiele 23-24 Stand 17.09.23'!H94&amp;" - Spielnr. "&amp;'TVK Spiele 23-24 Stand 17.09.23'!A94&amp;" - KG: "&amp;'TVK Spiele 23-24 Stand 17.09.23'!J94</f>
        <v>Regionale Schule - Spielnr. 36 - KG: TVK U16m</v>
      </c>
      <c r="R94" t="s">
        <v>33</v>
      </c>
      <c r="S94" t="b">
        <v>1</v>
      </c>
      <c r="U94" t="s">
        <v>78</v>
      </c>
      <c r="V94">
        <v>3</v>
      </c>
    </row>
    <row r="95" spans="1:22" x14ac:dyDescent="0.2">
      <c r="A95" t="str">
        <f>'TVK Spiele 23-24 Stand 17.09.23'!F95&amp;" - "&amp;'TVK Spiele 23-24 Stand 17.09.23'!G95</f>
        <v>TVK U16m - TVG Baskets Trier 1</v>
      </c>
      <c r="B95" s="1">
        <f>'TVK Spiele 23-24 Stand 17.09.23'!D95</f>
        <v>45311.583333333336</v>
      </c>
      <c r="C95" s="2">
        <f>'TVK Spiele 23-24 Stand 17.09.23'!D95</f>
        <v>45311.583333333336</v>
      </c>
      <c r="D95" s="1">
        <f>'TVK Spiele 23-24 Stand 17.09.23'!D95</f>
        <v>45311.583333333336</v>
      </c>
      <c r="E95" s="2">
        <f t="shared" si="1"/>
        <v>45311.645833333336</v>
      </c>
      <c r="F95" t="b">
        <v>0</v>
      </c>
      <c r="G95" t="b">
        <v>0</v>
      </c>
      <c r="H95" s="1">
        <f>'TVK Spiele 23-24 Stand 17.09.23'!D95</f>
        <v>45311.583333333336</v>
      </c>
      <c r="P95" t="str">
        <f>"Persönlich;TVK Basketball;TVK Basketball Spiele;"&amp;'TVK Spiele 23-24 Stand 17.09.23'!E95</f>
        <v>Persönlich;TVK Basketball;TVK Basketball Spiele;TVK U16m</v>
      </c>
      <c r="Q95" t="str">
        <f>'TVK Spiele 23-24 Stand 17.09.23'!H95&amp;" - Spielnr. "&amp;'TVK Spiele 23-24 Stand 17.09.23'!A95&amp;" - KG: "&amp;'TVK Spiele 23-24 Stand 17.09.23'!J95</f>
        <v>Regionale Schule - Spielnr. 83 - KG: TVK U16m2</v>
      </c>
      <c r="R95" t="s">
        <v>33</v>
      </c>
      <c r="S95" t="b">
        <v>1</v>
      </c>
      <c r="U95" t="s">
        <v>78</v>
      </c>
      <c r="V95">
        <v>3</v>
      </c>
    </row>
    <row r="96" spans="1:22" x14ac:dyDescent="0.2">
      <c r="A96" t="str">
        <f>'TVK Spiele 23-24 Stand 17.09.23'!F96&amp;" - "&amp;'TVK Spiele 23-24 Stand 17.09.23'!G96</f>
        <v>TVK U18m - TSG Maxdorf</v>
      </c>
      <c r="B96" s="1">
        <f>'TVK Spiele 23-24 Stand 17.09.23'!D96</f>
        <v>45311.666666666664</v>
      </c>
      <c r="C96" s="2">
        <f>'TVK Spiele 23-24 Stand 17.09.23'!D96</f>
        <v>45311.666666666664</v>
      </c>
      <c r="D96" s="1">
        <f>'TVK Spiele 23-24 Stand 17.09.23'!D96</f>
        <v>45311.666666666664</v>
      </c>
      <c r="E96" s="2">
        <f t="shared" si="1"/>
        <v>45311.729166666664</v>
      </c>
      <c r="F96" t="b">
        <v>0</v>
      </c>
      <c r="G96" t="b">
        <v>0</v>
      </c>
      <c r="H96" s="1">
        <f>'TVK Spiele 23-24 Stand 17.09.23'!D96</f>
        <v>45311.666666666664</v>
      </c>
      <c r="P96" t="str">
        <f>"Persönlich;TVK Basketball;TVK Basketball Spiele;"&amp;'TVK Spiele 23-24 Stand 17.09.23'!E96</f>
        <v>Persönlich;TVK Basketball;TVK Basketball Spiele;TVK U18m</v>
      </c>
      <c r="Q96" t="str">
        <f>'TVK Spiele 23-24 Stand 17.09.23'!H96&amp;" - Spielnr. "&amp;'TVK Spiele 23-24 Stand 17.09.23'!A96&amp;" - KG: "&amp;'TVK Spiele 23-24 Stand 17.09.23'!J96</f>
        <v>Regionale Schule - Spielnr. 36 - KG: TVK II</v>
      </c>
      <c r="R96" t="s">
        <v>33</v>
      </c>
      <c r="S96" t="b">
        <v>1</v>
      </c>
      <c r="U96" t="s">
        <v>78</v>
      </c>
      <c r="V96">
        <v>3</v>
      </c>
    </row>
    <row r="97" spans="1:22" x14ac:dyDescent="0.2">
      <c r="A97" t="str">
        <f>'TVK Spiele 23-24 Stand 17.09.23'!F97&amp;" - "&amp;'TVK Spiele 23-24 Stand 17.09.23'!G97</f>
        <v>TVK Damen - TSG Maxdorf</v>
      </c>
      <c r="B97" s="1">
        <f>'TVK Spiele 23-24 Stand 17.09.23'!D97</f>
        <v>45311.75</v>
      </c>
      <c r="C97" s="2">
        <f>'TVK Spiele 23-24 Stand 17.09.23'!D97</f>
        <v>45311.75</v>
      </c>
      <c r="D97" s="1">
        <f>'TVK Spiele 23-24 Stand 17.09.23'!D97</f>
        <v>45311.75</v>
      </c>
      <c r="E97" s="2">
        <f t="shared" si="1"/>
        <v>45311.8125</v>
      </c>
      <c r="F97" t="b">
        <v>0</v>
      </c>
      <c r="G97" t="b">
        <v>0</v>
      </c>
      <c r="H97" s="1">
        <f>'TVK Spiele 23-24 Stand 17.09.23'!D97</f>
        <v>45311.75</v>
      </c>
      <c r="P97" t="str">
        <f>"Persönlich;TVK Basketball;TVK Basketball Spiele;"&amp;'TVK Spiele 23-24 Stand 17.09.23'!E97</f>
        <v>Persönlich;TVK Basketball;TVK Basketball Spiele;TVK Damen</v>
      </c>
      <c r="Q97" t="str">
        <f>'TVK Spiele 23-24 Stand 17.09.23'!H97&amp;" - Spielnr. "&amp;'TVK Spiele 23-24 Stand 17.09.23'!A97&amp;" - KG: "&amp;'TVK Spiele 23-24 Stand 17.09.23'!J97</f>
        <v>Regionale Schule - Spielnr. 59 - KG: TVK I</v>
      </c>
      <c r="R97" t="s">
        <v>33</v>
      </c>
      <c r="S97" t="b">
        <v>1</v>
      </c>
      <c r="U97" t="s">
        <v>78</v>
      </c>
      <c r="V97">
        <v>3</v>
      </c>
    </row>
    <row r="98" spans="1:22" x14ac:dyDescent="0.2">
      <c r="A98" t="str">
        <f>'TVK Spiele 23-24 Stand 17.09.23'!F98&amp;" - "&amp;'TVK Spiele 23-24 Stand 17.09.23'!G98</f>
        <v>TVK I - ASC Theresianum Mainz 2</v>
      </c>
      <c r="B98" s="1">
        <f>'TVK Spiele 23-24 Stand 17.09.23'!D98</f>
        <v>45311.833333333336</v>
      </c>
      <c r="C98" s="2">
        <f>'TVK Spiele 23-24 Stand 17.09.23'!D98</f>
        <v>45311.833333333336</v>
      </c>
      <c r="D98" s="1">
        <f>'TVK Spiele 23-24 Stand 17.09.23'!D98</f>
        <v>45311.833333333336</v>
      </c>
      <c r="E98" s="2">
        <f t="shared" si="1"/>
        <v>45311.895833333336</v>
      </c>
      <c r="F98" t="b">
        <v>0</v>
      </c>
      <c r="G98" t="b">
        <v>0</v>
      </c>
      <c r="H98" s="1">
        <f>'TVK Spiele 23-24 Stand 17.09.23'!D98</f>
        <v>45311.833333333336</v>
      </c>
      <c r="P98" t="str">
        <f>"Persönlich;TVK Basketball;TVK Basketball Spiele;"&amp;'TVK Spiele 23-24 Stand 17.09.23'!E98</f>
        <v>Persönlich;TVK Basketball;TVK Basketball Spiele;TVK I</v>
      </c>
      <c r="Q98" t="str">
        <f>'TVK Spiele 23-24 Stand 17.09.23'!H98&amp;" - Spielnr. "&amp;'TVK Spiele 23-24 Stand 17.09.23'!A98&amp;" - KG: "&amp;'TVK Spiele 23-24 Stand 17.09.23'!J98</f>
        <v>Regionale Schule - Spielnr. 59 - KG: TVK Damen</v>
      </c>
      <c r="R98" t="s">
        <v>33</v>
      </c>
      <c r="S98" t="b">
        <v>1</v>
      </c>
      <c r="U98" t="s">
        <v>78</v>
      </c>
      <c r="V98">
        <v>3</v>
      </c>
    </row>
    <row r="99" spans="1:22" x14ac:dyDescent="0.2">
      <c r="A99" t="str">
        <f>'TVK Spiele 23-24 Stand 17.09.23'!F99&amp;" - "&amp;'TVK Spiele 23-24 Stand 17.09.23'!G99</f>
        <v>TVK U12mix1 - SG TV Dürkheim-BB-Int. Speyer 1</v>
      </c>
      <c r="B99" s="1">
        <f>'TVK Spiele 23-24 Stand 17.09.23'!D99</f>
        <v>45312.5</v>
      </c>
      <c r="C99" s="2">
        <f>'TVK Spiele 23-24 Stand 17.09.23'!D99</f>
        <v>45312.5</v>
      </c>
      <c r="D99" s="1">
        <f>'TVK Spiele 23-24 Stand 17.09.23'!D99</f>
        <v>45312.5</v>
      </c>
      <c r="E99" s="2">
        <f t="shared" si="1"/>
        <v>45312.5625</v>
      </c>
      <c r="F99" t="b">
        <v>0</v>
      </c>
      <c r="G99" t="b">
        <v>0</v>
      </c>
      <c r="H99" s="1">
        <f>'TVK Spiele 23-24 Stand 17.09.23'!D99</f>
        <v>45312.5</v>
      </c>
      <c r="P99" t="str">
        <f>"Persönlich;TVK Basketball;TVK Basketball Spiele;"&amp;'TVK Spiele 23-24 Stand 17.09.23'!E99</f>
        <v>Persönlich;TVK Basketball;TVK Basketball Spiele;TVK U12mix1</v>
      </c>
      <c r="Q99" t="str">
        <f>'TVK Spiele 23-24 Stand 17.09.23'!H99&amp;" - Spielnr. "&amp;'TVK Spiele 23-24 Stand 17.09.23'!A99&amp;" - KG: "&amp;'TVK Spiele 23-24 Stand 17.09.23'!J99</f>
        <v>Regionale Schule - Spielnr. 59 - KG: TVK U12mix2</v>
      </c>
      <c r="R99" t="s">
        <v>33</v>
      </c>
      <c r="S99" t="b">
        <v>1</v>
      </c>
      <c r="U99" t="s">
        <v>78</v>
      </c>
      <c r="V99">
        <v>3</v>
      </c>
    </row>
    <row r="100" spans="1:22" x14ac:dyDescent="0.2">
      <c r="A100" t="str">
        <f>'TVK Spiele 23-24 Stand 17.09.23'!F100&amp;" - "&amp;'TVK Spiele 23-24 Stand 17.09.23'!G100</f>
        <v>TVK U14m - TSG Maxdorf</v>
      </c>
      <c r="B100" s="1">
        <f>'TVK Spiele 23-24 Stand 17.09.23'!D100</f>
        <v>45312.583333333336</v>
      </c>
      <c r="C100" s="2">
        <f>'TVK Spiele 23-24 Stand 17.09.23'!D100</f>
        <v>45312.583333333336</v>
      </c>
      <c r="D100" s="1">
        <f>'TVK Spiele 23-24 Stand 17.09.23'!D100</f>
        <v>45312.583333333336</v>
      </c>
      <c r="E100" s="2">
        <f t="shared" si="1"/>
        <v>45312.645833333336</v>
      </c>
      <c r="F100" t="b">
        <v>0</v>
      </c>
      <c r="G100" t="b">
        <v>0</v>
      </c>
      <c r="H100" s="1">
        <f>'TVK Spiele 23-24 Stand 17.09.23'!D100</f>
        <v>45312.583333333336</v>
      </c>
      <c r="P100" t="str">
        <f>"Persönlich;TVK Basketball;TVK Basketball Spiele;"&amp;'TVK Spiele 23-24 Stand 17.09.23'!E100</f>
        <v>Persönlich;TVK Basketball;TVK Basketball Spiele;TVK U14m</v>
      </c>
      <c r="Q100" t="str">
        <f>'TVK Spiele 23-24 Stand 17.09.23'!H100&amp;" - Spielnr. "&amp;'TVK Spiele 23-24 Stand 17.09.23'!A100&amp;" - KG: "&amp;'TVK Spiele 23-24 Stand 17.09.23'!J100</f>
        <v>Regionale Schule - Spielnr. 37 - KG: TVK U16w</v>
      </c>
      <c r="R100" t="s">
        <v>33</v>
      </c>
      <c r="S100" t="b">
        <v>1</v>
      </c>
      <c r="U100" t="s">
        <v>78</v>
      </c>
      <c r="V100">
        <v>3</v>
      </c>
    </row>
    <row r="101" spans="1:22" x14ac:dyDescent="0.2">
      <c r="A101" t="str">
        <f>'TVK Spiele 23-24 Stand 17.09.23'!F101&amp;" - "&amp;'TVK Spiele 23-24 Stand 17.09.23'!G101</f>
        <v>TVK U16w - TSG Maxdorf</v>
      </c>
      <c r="B101" s="1">
        <f>'TVK Spiele 23-24 Stand 17.09.23'!D101</f>
        <v>45312.666666666664</v>
      </c>
      <c r="C101" s="2">
        <f>'TVK Spiele 23-24 Stand 17.09.23'!D101</f>
        <v>45312.666666666664</v>
      </c>
      <c r="D101" s="1">
        <f>'TVK Spiele 23-24 Stand 17.09.23'!D101</f>
        <v>45312.666666666664</v>
      </c>
      <c r="E101" s="2">
        <f t="shared" si="1"/>
        <v>45312.729166666664</v>
      </c>
      <c r="F101" t="b">
        <v>0</v>
      </c>
      <c r="G101" t="b">
        <v>0</v>
      </c>
      <c r="H101" s="1">
        <f>'TVK Spiele 23-24 Stand 17.09.23'!D101</f>
        <v>45312.666666666664</v>
      </c>
      <c r="P101" t="str">
        <f>"Persönlich;TVK Basketball;TVK Basketball Spiele;"&amp;'TVK Spiele 23-24 Stand 17.09.23'!E101</f>
        <v>Persönlich;TVK Basketball;TVK Basketball Spiele;TVK U16w</v>
      </c>
      <c r="Q101" t="str">
        <f>'TVK Spiele 23-24 Stand 17.09.23'!H101&amp;" - Spielnr. "&amp;'TVK Spiele 23-24 Stand 17.09.23'!A101&amp;" - KG: "&amp;'TVK Spiele 23-24 Stand 17.09.23'!J101</f>
        <v>Regionale Schule - Spielnr. 37 - KG: TVK U14m</v>
      </c>
      <c r="R101" t="s">
        <v>33</v>
      </c>
      <c r="S101" t="b">
        <v>1</v>
      </c>
      <c r="U101" t="s">
        <v>78</v>
      </c>
      <c r="V101">
        <v>3</v>
      </c>
    </row>
    <row r="102" spans="1:22" x14ac:dyDescent="0.2">
      <c r="A102" t="str">
        <f>'TVK Spiele 23-24 Stand 17.09.23'!F102&amp;" - "&amp;'TVK Spiele 23-24 Stand 17.09.23'!G102</f>
        <v>SG Ludwigshafen/Frankenthal - TVK U14m</v>
      </c>
      <c r="B102" s="1">
        <f>'TVK Spiele 23-24 Stand 17.09.23'!D102</f>
        <v>45318.583333333336</v>
      </c>
      <c r="C102" s="2">
        <f>'TVK Spiele 23-24 Stand 17.09.23'!D102</f>
        <v>45318.583333333336</v>
      </c>
      <c r="D102" s="1">
        <f>'TVK Spiele 23-24 Stand 17.09.23'!D102</f>
        <v>45318.583333333336</v>
      </c>
      <c r="E102" s="2">
        <f t="shared" si="1"/>
        <v>45318.645833333336</v>
      </c>
      <c r="F102" t="b">
        <v>0</v>
      </c>
      <c r="G102" t="b">
        <v>0</v>
      </c>
      <c r="H102" s="1">
        <f>'TVK Spiele 23-24 Stand 17.09.23'!D102</f>
        <v>45318.583333333336</v>
      </c>
      <c r="P102" t="str">
        <f>"Persönlich;TVK Basketball;TVK Basketball Spiele;"&amp;'TVK Spiele 23-24 Stand 17.09.23'!E102</f>
        <v>Persönlich;TVK Basketball;TVK Basketball Spiele;TVK U14m</v>
      </c>
      <c r="Q102" t="str">
        <f>'TVK Spiele 23-24 Stand 17.09.23'!H102&amp;" - Spielnr. "&amp;'TVK Spiele 23-24 Stand 17.09.23'!A102&amp;" - KG: "&amp;'TVK Spiele 23-24 Stand 17.09.23'!J102</f>
        <v xml:space="preserve">Theodor-Heuss-Gymnasium - Spielnr. 39 - KG: </v>
      </c>
      <c r="R102" t="s">
        <v>33</v>
      </c>
      <c r="S102" t="b">
        <v>1</v>
      </c>
      <c r="U102" t="s">
        <v>78</v>
      </c>
      <c r="V102">
        <v>3</v>
      </c>
    </row>
    <row r="103" spans="1:22" x14ac:dyDescent="0.2">
      <c r="A103" t="str">
        <f>'TVK Spiele 23-24 Stand 17.09.23'!F103&amp;" - "&amp;'TVK Spiele 23-24 Stand 17.09.23'!G103</f>
        <v>SG Ludwigshafen / Frankenthal - TVK U14w</v>
      </c>
      <c r="B103" s="1">
        <f>'TVK Spiele 23-24 Stand 17.09.23'!D103</f>
        <v>45318.666666666664</v>
      </c>
      <c r="C103" s="2">
        <f>'TVK Spiele 23-24 Stand 17.09.23'!D103</f>
        <v>45318.666666666664</v>
      </c>
      <c r="D103" s="1">
        <f>'TVK Spiele 23-24 Stand 17.09.23'!D103</f>
        <v>45318.666666666664</v>
      </c>
      <c r="E103" s="2">
        <f t="shared" si="1"/>
        <v>45318.729166666664</v>
      </c>
      <c r="F103" t="b">
        <v>0</v>
      </c>
      <c r="G103" t="b">
        <v>0</v>
      </c>
      <c r="H103" s="1">
        <f>'TVK Spiele 23-24 Stand 17.09.23'!D103</f>
        <v>45318.666666666664</v>
      </c>
      <c r="P103" t="str">
        <f>"Persönlich;TVK Basketball;TVK Basketball Spiele;"&amp;'TVK Spiele 23-24 Stand 17.09.23'!E103</f>
        <v>Persönlich;TVK Basketball;TVK Basketball Spiele;TVK U14w</v>
      </c>
      <c r="Q103" t="str">
        <f>'TVK Spiele 23-24 Stand 17.09.23'!H103&amp;" - Spielnr. "&amp;'TVK Spiele 23-24 Stand 17.09.23'!A103&amp;" - KG: "&amp;'TVK Spiele 23-24 Stand 17.09.23'!J103</f>
        <v xml:space="preserve">Theodor-Heuss-Gymnasium - Spielnr. 28 - KG: </v>
      </c>
      <c r="R103" t="s">
        <v>33</v>
      </c>
      <c r="S103" t="b">
        <v>1</v>
      </c>
      <c r="U103" t="s">
        <v>78</v>
      </c>
      <c r="V103">
        <v>3</v>
      </c>
    </row>
    <row r="104" spans="1:22" x14ac:dyDescent="0.2">
      <c r="A104" t="str">
        <f>'TVK Spiele 23-24 Stand 17.09.23'!F104&amp;" - "&amp;'TVK Spiele 23-24 Stand 17.09.23'!G104</f>
        <v>DJK Nieder-Olm e. V. 1 - TVK U12mix1</v>
      </c>
      <c r="B104" s="1">
        <f>'TVK Spiele 23-24 Stand 17.09.23'!D104</f>
        <v>45319.458333333336</v>
      </c>
      <c r="C104" s="2">
        <f>'TVK Spiele 23-24 Stand 17.09.23'!D104</f>
        <v>45319.458333333336</v>
      </c>
      <c r="D104" s="1">
        <f>'TVK Spiele 23-24 Stand 17.09.23'!D104</f>
        <v>45319.458333333336</v>
      </c>
      <c r="E104" s="2">
        <f t="shared" si="1"/>
        <v>45319.520833333336</v>
      </c>
      <c r="F104" t="b">
        <v>0</v>
      </c>
      <c r="G104" t="b">
        <v>0</v>
      </c>
      <c r="H104" s="1">
        <f>'TVK Spiele 23-24 Stand 17.09.23'!D104</f>
        <v>45319.458333333336</v>
      </c>
      <c r="P104" t="str">
        <f>"Persönlich;TVK Basketball;TVK Basketball Spiele;"&amp;'TVK Spiele 23-24 Stand 17.09.23'!E104</f>
        <v>Persönlich;TVK Basketball;TVK Basketball Spiele;TVK U12mix1</v>
      </c>
      <c r="Q104" t="str">
        <f>'TVK Spiele 23-24 Stand 17.09.23'!H104&amp;" - Spielnr. "&amp;'TVK Spiele 23-24 Stand 17.09.23'!A104&amp;" - KG: "&amp;'TVK Spiele 23-24 Stand 17.09.23'!J104</f>
        <v xml:space="preserve">Staatl. Gymnasium Nieder-Olm - Spielnr. 63 - KG: </v>
      </c>
      <c r="R104" t="s">
        <v>33</v>
      </c>
      <c r="S104" t="b">
        <v>1</v>
      </c>
      <c r="U104" t="s">
        <v>78</v>
      </c>
      <c r="V104">
        <v>3</v>
      </c>
    </row>
    <row r="105" spans="1:22" x14ac:dyDescent="0.2">
      <c r="A105" t="str">
        <f>'TVK Spiele 23-24 Stand 17.09.23'!F105&amp;" - "&amp;'TVK Spiele 23-24 Stand 17.09.23'!G105</f>
        <v>SG Ludwigshafen/Frankenthal - TVK U16m2</v>
      </c>
      <c r="B105" s="1">
        <f>'TVK Spiele 23-24 Stand 17.09.23'!D105</f>
        <v>45319.5</v>
      </c>
      <c r="C105" s="2">
        <f>'TVK Spiele 23-24 Stand 17.09.23'!D105</f>
        <v>45319.5</v>
      </c>
      <c r="D105" s="1">
        <f>'TVK Spiele 23-24 Stand 17.09.23'!D105</f>
        <v>45319.5</v>
      </c>
      <c r="E105" s="2">
        <f t="shared" si="1"/>
        <v>45319.5625</v>
      </c>
      <c r="F105" t="b">
        <v>0</v>
      </c>
      <c r="G105" t="b">
        <v>0</v>
      </c>
      <c r="H105" s="1">
        <f>'TVK Spiele 23-24 Stand 17.09.23'!D105</f>
        <v>45319.5</v>
      </c>
      <c r="P105" t="str">
        <f>"Persönlich;TVK Basketball;TVK Basketball Spiele;"&amp;'TVK Spiele 23-24 Stand 17.09.23'!E105</f>
        <v>Persönlich;TVK Basketball;TVK Basketball Spiele;TVK U16m2</v>
      </c>
      <c r="Q105" t="str">
        <f>'TVK Spiele 23-24 Stand 17.09.23'!H105&amp;" - Spielnr. "&amp;'TVK Spiele 23-24 Stand 17.09.23'!A105&amp;" - KG: "&amp;'TVK Spiele 23-24 Stand 17.09.23'!J105</f>
        <v xml:space="preserve">Robert Schuman IGS Frankenthal - Spielnr. 41 - KG: </v>
      </c>
      <c r="R105" t="s">
        <v>33</v>
      </c>
      <c r="S105" t="b">
        <v>1</v>
      </c>
      <c r="U105" t="s">
        <v>78</v>
      </c>
      <c r="V105">
        <v>3</v>
      </c>
    </row>
    <row r="106" spans="1:22" x14ac:dyDescent="0.2">
      <c r="A106" t="str">
        <f>'TVK Spiele 23-24 Stand 17.09.23'!F106&amp;" - "&amp;'TVK Spiele 23-24 Stand 17.09.23'!G106</f>
        <v>Kaiserslautern Thunderbolts e.V. - TVK U16w</v>
      </c>
      <c r="B106" s="1">
        <f>'TVK Spiele 23-24 Stand 17.09.23'!D106</f>
        <v>45319.5</v>
      </c>
      <c r="C106" s="2">
        <f>'TVK Spiele 23-24 Stand 17.09.23'!D106</f>
        <v>45319.5</v>
      </c>
      <c r="D106" s="1">
        <f>'TVK Spiele 23-24 Stand 17.09.23'!D106</f>
        <v>45319.5</v>
      </c>
      <c r="E106" s="2">
        <f t="shared" ref="E106:E108" si="2">C106+TIME(1,30,0)</f>
        <v>45319.5625</v>
      </c>
      <c r="F106" t="b">
        <v>0</v>
      </c>
      <c r="G106" t="b">
        <v>0</v>
      </c>
      <c r="H106" s="1">
        <f>'TVK Spiele 23-24 Stand 17.09.23'!D106</f>
        <v>45319.5</v>
      </c>
      <c r="P106" t="str">
        <f>"Persönlich;TVK Basketball;TVK Basketball Spiele;"&amp;'TVK Spiele 23-24 Stand 17.09.23'!E106</f>
        <v>Persönlich;TVK Basketball;TVK Basketball Spiele;TVK U16w</v>
      </c>
      <c r="Q106" t="str">
        <f>'TVK Spiele 23-24 Stand 17.09.23'!H106&amp;" - Spielnr. "&amp;'TVK Spiele 23-24 Stand 17.09.23'!A106&amp;" - KG: "&amp;'TVK Spiele 23-24 Stand 17.09.23'!J106</f>
        <v xml:space="preserve">Grundschule Betzenberg - Spielnr. 40 - KG: </v>
      </c>
      <c r="R106" t="s">
        <v>33</v>
      </c>
      <c r="S106" t="b">
        <v>1</v>
      </c>
      <c r="U106" t="s">
        <v>78</v>
      </c>
      <c r="V106">
        <v>3</v>
      </c>
    </row>
    <row r="107" spans="1:22" x14ac:dyDescent="0.2">
      <c r="A107" t="str">
        <f>'TVK Spiele 23-24 Stand 17.09.23'!F107&amp;" - "&amp;'TVK Spiele 23-24 Stand 17.09.23'!G107</f>
        <v>SG Ludwigshafen/Frankenthal 2 - TVK II</v>
      </c>
      <c r="B107" s="1">
        <f>'TVK Spiele 23-24 Stand 17.09.23'!D107</f>
        <v>45319.583333333336</v>
      </c>
      <c r="C107" s="2">
        <f>'TVK Spiele 23-24 Stand 17.09.23'!D107</f>
        <v>45319.583333333336</v>
      </c>
      <c r="D107" s="1">
        <f>'TVK Spiele 23-24 Stand 17.09.23'!D107</f>
        <v>45319.583333333336</v>
      </c>
      <c r="E107" s="2">
        <f t="shared" si="2"/>
        <v>45319.645833333336</v>
      </c>
      <c r="F107" t="b">
        <v>0</v>
      </c>
      <c r="G107" t="b">
        <v>0</v>
      </c>
      <c r="H107" s="1">
        <f>'TVK Spiele 23-24 Stand 17.09.23'!D107</f>
        <v>45319.583333333336</v>
      </c>
      <c r="P107" t="str">
        <f>"Persönlich;TVK Basketball;TVK Basketball Spiele;"&amp;'TVK Spiele 23-24 Stand 17.09.23'!E107</f>
        <v>Persönlich;TVK Basketball;TVK Basketball Spiele;TVK II</v>
      </c>
      <c r="Q107" t="str">
        <f>'TVK Spiele 23-24 Stand 17.09.23'!H107&amp;" - Spielnr. "&amp;'TVK Spiele 23-24 Stand 17.09.23'!A107&amp;" - KG: "&amp;'TVK Spiele 23-24 Stand 17.09.23'!J107</f>
        <v xml:space="preserve">Robert Schuman IGS Frankenthal - Spielnr. 30 - KG: </v>
      </c>
      <c r="R107" t="s">
        <v>33</v>
      </c>
      <c r="S107" t="b">
        <v>1</v>
      </c>
      <c r="U107" t="s">
        <v>78</v>
      </c>
      <c r="V107">
        <v>3</v>
      </c>
    </row>
    <row r="108" spans="1:22" x14ac:dyDescent="0.2">
      <c r="A108" t="str">
        <f>'TVK Spiele 23-24 Stand 17.09.23'!F108&amp;" - "&amp;'TVK Spiele 23-24 Stand 17.09.23'!G108</f>
        <v>Kaiserslautern Thunderbolts e.V. - TVK U18m</v>
      </c>
      <c r="B108" s="1">
        <f>'TVK Spiele 23-24 Stand 17.09.23'!D108</f>
        <v>45319.583333333336</v>
      </c>
      <c r="C108" s="2">
        <f>'TVK Spiele 23-24 Stand 17.09.23'!D108</f>
        <v>45319.583333333336</v>
      </c>
      <c r="D108" s="1">
        <f>'TVK Spiele 23-24 Stand 17.09.23'!D108</f>
        <v>45319.583333333336</v>
      </c>
      <c r="E108" s="2">
        <f t="shared" si="2"/>
        <v>45319.645833333336</v>
      </c>
      <c r="F108" t="b">
        <v>0</v>
      </c>
      <c r="G108" t="b">
        <v>0</v>
      </c>
      <c r="H108" s="1">
        <f>'TVK Spiele 23-24 Stand 17.09.23'!D108</f>
        <v>45319.583333333336</v>
      </c>
      <c r="P108" t="str">
        <f>"Persönlich;TVK Basketball;TVK Basketball Spiele;"&amp;'TVK Spiele 23-24 Stand 17.09.23'!E108</f>
        <v>Persönlich;TVK Basketball;TVK Basketball Spiele;TVK U18m</v>
      </c>
      <c r="Q108" t="str">
        <f>'TVK Spiele 23-24 Stand 17.09.23'!H108&amp;" - Spielnr. "&amp;'TVK Spiele 23-24 Stand 17.09.23'!A108&amp;" - KG: "&amp;'TVK Spiele 23-24 Stand 17.09.23'!J108</f>
        <v xml:space="preserve">Grundschule Betzenberg - Spielnr. 40 - KG: </v>
      </c>
      <c r="R108" t="s">
        <v>33</v>
      </c>
      <c r="S108" t="b">
        <v>1</v>
      </c>
      <c r="U108" t="s">
        <v>78</v>
      </c>
      <c r="V108">
        <v>3</v>
      </c>
    </row>
    <row r="109" spans="1:22" x14ac:dyDescent="0.2">
      <c r="A109" t="str">
        <f>'TVK Spiele 23-24 Stand 17.09.23'!F109&amp;" - "&amp;'TVK Spiele 23-24 Stand 17.09.23'!G109</f>
        <v>Kaiserslautern Thunderbolts e.V. - TVK U16m</v>
      </c>
      <c r="B109" s="1">
        <f>'TVK Spiele 23-24 Stand 17.09.23'!D109</f>
        <v>45319.666666666664</v>
      </c>
      <c r="C109" s="2">
        <f>'TVK Spiele 23-24 Stand 17.09.23'!D109</f>
        <v>45319.666666666664</v>
      </c>
      <c r="D109" s="1">
        <f>'TVK Spiele 23-24 Stand 17.09.23'!D109</f>
        <v>45319.666666666664</v>
      </c>
      <c r="E109" s="2">
        <f t="shared" ref="E109:E117" si="3">C109+TIME(1,30,0)</f>
        <v>45319.729166666664</v>
      </c>
      <c r="F109" t="b">
        <v>0</v>
      </c>
      <c r="G109" t="b">
        <v>0</v>
      </c>
      <c r="H109" s="1">
        <f>'TVK Spiele 23-24 Stand 17.09.23'!D109</f>
        <v>45319.666666666664</v>
      </c>
      <c r="P109" t="str">
        <f>"Persönlich;TVK Basketball;TVK Basketball Spiele;"&amp;'TVK Spiele 23-24 Stand 17.09.23'!E109</f>
        <v>Persönlich;TVK Basketball;TVK Basketball Spiele;TVK U16m</v>
      </c>
      <c r="Q109" t="str">
        <f>'TVK Spiele 23-24 Stand 17.09.23'!H109&amp;" - Spielnr. "&amp;'TVK Spiele 23-24 Stand 17.09.23'!A109&amp;" - KG: "&amp;'TVK Spiele 23-24 Stand 17.09.23'!J109</f>
        <v xml:space="preserve">Grundschule Betzenberg - Spielnr. 88 - KG: </v>
      </c>
      <c r="R109" t="s">
        <v>33</v>
      </c>
      <c r="S109" t="b">
        <v>1</v>
      </c>
      <c r="U109" t="s">
        <v>78</v>
      </c>
      <c r="V109">
        <v>3</v>
      </c>
    </row>
    <row r="110" spans="1:22" x14ac:dyDescent="0.2">
      <c r="A110" t="str">
        <f>'TVK Spiele 23-24 Stand 17.09.23'!F110&amp;" - "&amp;'TVK Spiele 23-24 Stand 17.09.23'!G110</f>
        <v>SG Ludwigshafen / Frankenthal - TVK I</v>
      </c>
      <c r="B110" s="1">
        <f>'TVK Spiele 23-24 Stand 17.09.23'!D110</f>
        <v>45319.75</v>
      </c>
      <c r="C110" s="2">
        <f>'TVK Spiele 23-24 Stand 17.09.23'!D110</f>
        <v>45319.75</v>
      </c>
      <c r="D110" s="1">
        <f>'TVK Spiele 23-24 Stand 17.09.23'!D110</f>
        <v>45319.75</v>
      </c>
      <c r="E110" s="2">
        <f t="shared" si="3"/>
        <v>45319.8125</v>
      </c>
      <c r="F110" t="b">
        <v>0</v>
      </c>
      <c r="G110" t="b">
        <v>0</v>
      </c>
      <c r="H110" s="1">
        <f>'TVK Spiele 23-24 Stand 17.09.23'!D110</f>
        <v>45319.75</v>
      </c>
      <c r="P110" t="str">
        <f>"Persönlich;TVK Basketball;TVK Basketball Spiele;"&amp;'TVK Spiele 23-24 Stand 17.09.23'!E110</f>
        <v>Persönlich;TVK Basketball;TVK Basketball Spiele;TVK I</v>
      </c>
      <c r="Q110" t="str">
        <f>'TVK Spiele 23-24 Stand 17.09.23'!H110&amp;" - Spielnr. "&amp;'TVK Spiele 23-24 Stand 17.09.23'!A110&amp;" - KG: "&amp;'TVK Spiele 23-24 Stand 17.09.23'!J110</f>
        <v xml:space="preserve">Robert Schuman IGS Frankenthal - Spielnr. 63 - KG: </v>
      </c>
      <c r="R110" t="s">
        <v>33</v>
      </c>
      <c r="S110" t="b">
        <v>1</v>
      </c>
      <c r="U110" t="s">
        <v>78</v>
      </c>
      <c r="V110">
        <v>3</v>
      </c>
    </row>
    <row r="111" spans="1:22" x14ac:dyDescent="0.2">
      <c r="A111" t="str">
        <f>'TVK Spiele 23-24 Stand 17.09.23'!F111&amp;" - "&amp;'TVK Spiele 23-24 Stand 17.09.23'!G111</f>
        <v>TS Germersheim - TVK U18m</v>
      </c>
      <c r="B111" s="1">
        <f>'TVK Spiele 23-24 Stand 17.09.23'!D111</f>
        <v>45325.625</v>
      </c>
      <c r="C111" s="2">
        <f>'TVK Spiele 23-24 Stand 17.09.23'!D111</f>
        <v>45325.625</v>
      </c>
      <c r="D111" s="1">
        <f>'TVK Spiele 23-24 Stand 17.09.23'!D111</f>
        <v>45325.625</v>
      </c>
      <c r="E111" s="2">
        <f t="shared" si="3"/>
        <v>45325.6875</v>
      </c>
      <c r="F111" t="b">
        <v>0</v>
      </c>
      <c r="G111" t="b">
        <v>0</v>
      </c>
      <c r="H111" s="1">
        <f>'TVK Spiele 23-24 Stand 17.09.23'!D111</f>
        <v>45325.625</v>
      </c>
      <c r="P111" t="str">
        <f>"Persönlich;TVK Basketball;TVK Basketball Spiele;"&amp;'TVK Spiele 23-24 Stand 17.09.23'!E111</f>
        <v>Persönlich;TVK Basketball;TVK Basketball Spiele;TVK U18m</v>
      </c>
      <c r="Q111" t="str">
        <f>'TVK Spiele 23-24 Stand 17.09.23'!H111&amp;" - Spielnr. "&amp;'TVK Spiele 23-24 Stand 17.09.23'!A111&amp;" - KG: "&amp;'TVK Spiele 23-24 Stand 17.09.23'!J111</f>
        <v xml:space="preserve">Berufsschulturnhalle - Spielnr. 42 - KG: </v>
      </c>
      <c r="R111" t="s">
        <v>33</v>
      </c>
      <c r="S111" t="b">
        <v>1</v>
      </c>
      <c r="U111" t="s">
        <v>78</v>
      </c>
      <c r="V111">
        <v>3</v>
      </c>
    </row>
    <row r="112" spans="1:22" x14ac:dyDescent="0.2">
      <c r="A112" t="str">
        <f>'TVK Spiele 23-24 Stand 17.09.23'!F112&amp;" - "&amp;'TVK Spiele 23-24 Stand 17.09.23'!G112</f>
        <v>TV Oppenheim - TVK Damen</v>
      </c>
      <c r="B112" s="1">
        <f>'TVK Spiele 23-24 Stand 17.09.23'!D112</f>
        <v>45325.75</v>
      </c>
      <c r="C112" s="2">
        <f>'TVK Spiele 23-24 Stand 17.09.23'!D112</f>
        <v>45325.75</v>
      </c>
      <c r="D112" s="1">
        <f>'TVK Spiele 23-24 Stand 17.09.23'!D112</f>
        <v>45325.75</v>
      </c>
      <c r="E112" s="2">
        <f t="shared" si="3"/>
        <v>45325.8125</v>
      </c>
      <c r="F112" t="b">
        <v>0</v>
      </c>
      <c r="G112" t="b">
        <v>0</v>
      </c>
      <c r="H112" s="1">
        <f>'TVK Spiele 23-24 Stand 17.09.23'!D112</f>
        <v>45325.75</v>
      </c>
      <c r="P112" t="str">
        <f>"Persönlich;TVK Basketball;TVK Basketball Spiele;"&amp;'TVK Spiele 23-24 Stand 17.09.23'!E112</f>
        <v>Persönlich;TVK Basketball;TVK Basketball Spiele;TVK Damen</v>
      </c>
      <c r="Q112" t="str">
        <f>'TVK Spiele 23-24 Stand 17.09.23'!H112&amp;" - Spielnr. "&amp;'TVK Spiele 23-24 Stand 17.09.23'!A112&amp;" - KG: "&amp;'TVK Spiele 23-24 Stand 17.09.23'!J112</f>
        <v xml:space="preserve">IGS - An den Rheinauen - Neue Halle - Spielnr. 68 - KG: </v>
      </c>
      <c r="R112" t="s">
        <v>33</v>
      </c>
      <c r="S112" t="b">
        <v>1</v>
      </c>
      <c r="U112" t="s">
        <v>78</v>
      </c>
      <c r="V112">
        <v>3</v>
      </c>
    </row>
    <row r="113" spans="1:22" x14ac:dyDescent="0.2">
      <c r="A113" t="str">
        <f>'TVK Spiele 23-24 Stand 17.09.23'!F113&amp;" - "&amp;'TVK Spiele 23-24 Stand 17.09.23'!G113</f>
        <v>TS Germersheim - TVK I</v>
      </c>
      <c r="B113" s="1">
        <f>'TVK Spiele 23-24 Stand 17.09.23'!D113</f>
        <v>45325.791666666664</v>
      </c>
      <c r="C113" s="2">
        <f>'TVK Spiele 23-24 Stand 17.09.23'!D113</f>
        <v>45325.791666666664</v>
      </c>
      <c r="D113" s="1">
        <f>'TVK Spiele 23-24 Stand 17.09.23'!D113</f>
        <v>45325.791666666664</v>
      </c>
      <c r="E113" s="2">
        <f t="shared" si="3"/>
        <v>45325.854166666664</v>
      </c>
      <c r="F113" t="b">
        <v>0</v>
      </c>
      <c r="G113" t="b">
        <v>0</v>
      </c>
      <c r="H113" s="1">
        <f>'TVK Spiele 23-24 Stand 17.09.23'!D113</f>
        <v>45325.791666666664</v>
      </c>
      <c r="P113" t="str">
        <f>"Persönlich;TVK Basketball;TVK Basketball Spiele;"&amp;'TVK Spiele 23-24 Stand 17.09.23'!E113</f>
        <v>Persönlich;TVK Basketball;TVK Basketball Spiele;TVK I</v>
      </c>
      <c r="Q113" t="str">
        <f>'TVK Spiele 23-24 Stand 17.09.23'!H113&amp;" - Spielnr. "&amp;'TVK Spiele 23-24 Stand 17.09.23'!A113&amp;" - KG: "&amp;'TVK Spiele 23-24 Stand 17.09.23'!J113</f>
        <v xml:space="preserve">Berufsschulturnhalle - Spielnr. 68 - KG: </v>
      </c>
      <c r="R113" t="s">
        <v>33</v>
      </c>
      <c r="S113" t="b">
        <v>1</v>
      </c>
      <c r="U113" t="s">
        <v>78</v>
      </c>
      <c r="V113">
        <v>3</v>
      </c>
    </row>
    <row r="114" spans="1:22" x14ac:dyDescent="0.2">
      <c r="A114" t="str">
        <f>'TVK Spiele 23-24 Stand 17.09.23'!F114&amp;" - "&amp;'TVK Spiele 23-24 Stand 17.09.23'!G114</f>
        <v>BBC Mehlingen - TVK U14m</v>
      </c>
      <c r="B114" s="1">
        <f>'TVK Spiele 23-24 Stand 17.09.23'!D114</f>
        <v>45326.5</v>
      </c>
      <c r="C114" s="2">
        <f>'TVK Spiele 23-24 Stand 17.09.23'!D114</f>
        <v>45326.5</v>
      </c>
      <c r="D114" s="1">
        <f>'TVK Spiele 23-24 Stand 17.09.23'!D114</f>
        <v>45326.5</v>
      </c>
      <c r="E114" s="2">
        <f t="shared" si="3"/>
        <v>45326.5625</v>
      </c>
      <c r="F114" t="b">
        <v>0</v>
      </c>
      <c r="G114" t="b">
        <v>0</v>
      </c>
      <c r="H114" s="1">
        <f>'TVK Spiele 23-24 Stand 17.09.23'!D114</f>
        <v>45326.5</v>
      </c>
      <c r="P114" t="str">
        <f>"Persönlich;TVK Basketball;TVK Basketball Spiele;"&amp;'TVK Spiele 23-24 Stand 17.09.23'!E114</f>
        <v>Persönlich;TVK Basketball;TVK Basketball Spiele;TVK U14m</v>
      </c>
      <c r="Q114" t="str">
        <f>'TVK Spiele 23-24 Stand 17.09.23'!H114&amp;" - Spielnr. "&amp;'TVK Spiele 23-24 Stand 17.09.23'!A114&amp;" - KG: "&amp;'TVK Spiele 23-24 Stand 17.09.23'!J114</f>
        <v xml:space="preserve">Mehrzweckhalle Mehlingen - Spielnr. 42 - KG: </v>
      </c>
      <c r="R114" t="s">
        <v>33</v>
      </c>
      <c r="S114" t="b">
        <v>1</v>
      </c>
      <c r="U114" t="s">
        <v>78</v>
      </c>
      <c r="V114">
        <v>3</v>
      </c>
    </row>
    <row r="115" spans="1:22" x14ac:dyDescent="0.2">
      <c r="A115" t="str">
        <f>'TVK Spiele 23-24 Stand 17.09.23'!F115&amp;" - "&amp;'TVK Spiele 23-24 Stand 17.09.23'!G115</f>
        <v>SG Towers Speyer/Schifferstadt 1 - TVK U12mix1</v>
      </c>
      <c r="B115" s="1">
        <f>'TVK Spiele 23-24 Stand 17.09.23'!D115</f>
        <v>45326.5</v>
      </c>
      <c r="C115" s="2">
        <f>'TVK Spiele 23-24 Stand 17.09.23'!D115</f>
        <v>45326.5</v>
      </c>
      <c r="D115" s="1">
        <f>'TVK Spiele 23-24 Stand 17.09.23'!D115</f>
        <v>45326.5</v>
      </c>
      <c r="E115" s="2">
        <f t="shared" si="3"/>
        <v>45326.5625</v>
      </c>
      <c r="F115" t="b">
        <v>0</v>
      </c>
      <c r="G115" t="b">
        <v>0</v>
      </c>
      <c r="H115" s="1">
        <f>'TVK Spiele 23-24 Stand 17.09.23'!D115</f>
        <v>45326.5</v>
      </c>
      <c r="P115" t="str">
        <f>"Persönlich;TVK Basketball;TVK Basketball Spiele;"&amp;'TVK Spiele 23-24 Stand 17.09.23'!E115</f>
        <v>Persönlich;TVK Basketball;TVK Basketball Spiele;TVK U12mix1</v>
      </c>
      <c r="Q115" t="str">
        <f>'TVK Spiele 23-24 Stand 17.09.23'!H115&amp;" - Spielnr. "&amp;'TVK Spiele 23-24 Stand 17.09.23'!A115&amp;" - KG: "&amp;'TVK Spiele 23-24 Stand 17.09.23'!J115</f>
        <v xml:space="preserve">Grundschule im Vogelgesang - Spielnr. 68 - KG: </v>
      </c>
      <c r="R115" t="s">
        <v>33</v>
      </c>
      <c r="S115" t="b">
        <v>1</v>
      </c>
      <c r="U115" t="s">
        <v>78</v>
      </c>
      <c r="V115">
        <v>3</v>
      </c>
    </row>
    <row r="116" spans="1:22" x14ac:dyDescent="0.2">
      <c r="A116" t="str">
        <f>'TVK Spiele 23-24 Stand 17.09.23'!F116&amp;" - "&amp;'TVK Spiele 23-24 Stand 17.09.23'!G116</f>
        <v>SG TV Dürkheim/BIS Baskets Speyer - TVK U16m</v>
      </c>
      <c r="B116" s="1">
        <f>'TVK Spiele 23-24 Stand 17.09.23'!D116</f>
        <v>45326.541666666664</v>
      </c>
      <c r="C116" s="2">
        <f>'TVK Spiele 23-24 Stand 17.09.23'!D116</f>
        <v>45326.541666666664</v>
      </c>
      <c r="D116" s="1">
        <f>'TVK Spiele 23-24 Stand 17.09.23'!D116</f>
        <v>45326.541666666664</v>
      </c>
      <c r="E116" s="2">
        <f t="shared" si="3"/>
        <v>45326.604166666664</v>
      </c>
      <c r="F116" t="b">
        <v>0</v>
      </c>
      <c r="G116" t="b">
        <v>0</v>
      </c>
      <c r="H116" s="1">
        <f>'TVK Spiele 23-24 Stand 17.09.23'!D116</f>
        <v>45326.541666666664</v>
      </c>
      <c r="P116" t="str">
        <f>"Persönlich;TVK Basketball;TVK Basketball Spiele;"&amp;'TVK Spiele 23-24 Stand 17.09.23'!E116</f>
        <v>Persönlich;TVK Basketball;TVK Basketball Spiele;TVK U16m</v>
      </c>
      <c r="Q116" t="str">
        <f>'TVK Spiele 23-24 Stand 17.09.23'!H116&amp;" - Spielnr. "&amp;'TVK Spiele 23-24 Stand 17.09.23'!A116&amp;" - KG: "&amp;'TVK Spiele 23-24 Stand 17.09.23'!J116</f>
        <v xml:space="preserve">TVD - Halle - Spielnr. 94 - KG: </v>
      </c>
      <c r="R116" t="s">
        <v>33</v>
      </c>
      <c r="S116" t="b">
        <v>1</v>
      </c>
      <c r="U116" t="s">
        <v>78</v>
      </c>
      <c r="V116">
        <v>3</v>
      </c>
    </row>
    <row r="117" spans="1:22" x14ac:dyDescent="0.2">
      <c r="A117" t="str">
        <f>'TVK Spiele 23-24 Stand 17.09.23'!F117&amp;" - "&amp;'TVK Spiele 23-24 Stand 17.09.23'!G117</f>
        <v>BBC Mehlingen - TVK U16w</v>
      </c>
      <c r="B117" s="1">
        <f>'TVK Spiele 23-24 Stand 17.09.23'!D117</f>
        <v>45326.583333333336</v>
      </c>
      <c r="C117" s="2">
        <f>'TVK Spiele 23-24 Stand 17.09.23'!D117</f>
        <v>45326.583333333336</v>
      </c>
      <c r="D117" s="1">
        <f>'TVK Spiele 23-24 Stand 17.09.23'!D117</f>
        <v>45326.583333333336</v>
      </c>
      <c r="E117" s="2">
        <f t="shared" si="3"/>
        <v>45326.645833333336</v>
      </c>
      <c r="F117" t="b">
        <v>0</v>
      </c>
      <c r="G117" t="b">
        <v>0</v>
      </c>
      <c r="H117" s="1">
        <f>'TVK Spiele 23-24 Stand 17.09.23'!D117</f>
        <v>45326.583333333336</v>
      </c>
      <c r="P117" t="str">
        <f>"Persönlich;TVK Basketball;TVK Basketball Spiele;"&amp;'TVK Spiele 23-24 Stand 17.09.23'!E117</f>
        <v>Persönlich;TVK Basketball;TVK Basketball Spiele;TVK U16w</v>
      </c>
      <c r="Q117" t="str">
        <f>'TVK Spiele 23-24 Stand 17.09.23'!H117&amp;" - Spielnr. "&amp;'TVK Spiele 23-24 Stand 17.09.23'!A117&amp;" - KG: "&amp;'TVK Spiele 23-24 Stand 17.09.23'!J117</f>
        <v xml:space="preserve">Mehrzweckhalle Mehlingen - Spielnr. 43 - KG: </v>
      </c>
      <c r="R117" t="s">
        <v>33</v>
      </c>
      <c r="S117" t="b">
        <v>1</v>
      </c>
      <c r="U117" t="s">
        <v>78</v>
      </c>
      <c r="V117">
        <v>3</v>
      </c>
    </row>
    <row r="118" spans="1:22" x14ac:dyDescent="0.2">
      <c r="A118" t="str">
        <f>'TVK Spiele 23-24 Stand 17.09.23'!F118&amp;" - "&amp;'TVK Spiele 23-24 Stand 17.09.23'!G118</f>
        <v>BBC Mehlingen - TVK II</v>
      </c>
      <c r="B118" s="1">
        <f>'TVK Spiele 23-24 Stand 17.09.23'!D118</f>
        <v>45326.75</v>
      </c>
      <c r="C118" s="2">
        <f>'TVK Spiele 23-24 Stand 17.09.23'!D118</f>
        <v>45326.75</v>
      </c>
      <c r="D118" s="1">
        <f>'TVK Spiele 23-24 Stand 17.09.23'!D118</f>
        <v>45326.75</v>
      </c>
      <c r="E118" s="2">
        <f t="shared" ref="E118:E163" si="4">C118+TIME(1,30,0)</f>
        <v>45326.8125</v>
      </c>
      <c r="F118" t="b">
        <v>0</v>
      </c>
      <c r="G118" t="b">
        <v>0</v>
      </c>
      <c r="H118" s="1">
        <f>'TVK Spiele 23-24 Stand 17.09.23'!D118</f>
        <v>45326.75</v>
      </c>
      <c r="P118" t="str">
        <f>"Persönlich;TVK Basketball;TVK Basketball Spiele;"&amp;'TVK Spiele 23-24 Stand 17.09.23'!E118</f>
        <v>Persönlich;TVK Basketball;TVK Basketball Spiele;TVK II</v>
      </c>
      <c r="Q118" t="str">
        <f>'TVK Spiele 23-24 Stand 17.09.23'!H118&amp;" - Spielnr. "&amp;'TVK Spiele 23-24 Stand 17.09.23'!A118&amp;" - KG: "&amp;'TVK Spiele 23-24 Stand 17.09.23'!J118</f>
        <v xml:space="preserve">Mehrzweckhalle Mehlingen - Spielnr. 32 - KG: </v>
      </c>
      <c r="R118" t="s">
        <v>33</v>
      </c>
      <c r="S118" t="b">
        <v>1</v>
      </c>
      <c r="U118" t="s">
        <v>78</v>
      </c>
      <c r="V118">
        <v>3</v>
      </c>
    </row>
    <row r="119" spans="1:22" x14ac:dyDescent="0.2">
      <c r="A119" t="str">
        <f>'TVK Spiele 23-24 Stand 17.09.23'!F119&amp;" - "&amp;'TVK Spiele 23-24 Stand 17.09.23'!G119</f>
        <v>TVK U16m - SG Saarland</v>
      </c>
      <c r="B119" s="1">
        <f>'TVK Spiele 23-24 Stand 17.09.23'!D119</f>
        <v>45332.583333333336</v>
      </c>
      <c r="C119" s="2">
        <f>'TVK Spiele 23-24 Stand 17.09.23'!D119</f>
        <v>45332.583333333336</v>
      </c>
      <c r="D119" s="1">
        <f>'TVK Spiele 23-24 Stand 17.09.23'!D119</f>
        <v>45332.583333333336</v>
      </c>
      <c r="E119" s="2">
        <f t="shared" si="4"/>
        <v>45332.645833333336</v>
      </c>
      <c r="F119" t="b">
        <v>0</v>
      </c>
      <c r="G119" t="b">
        <v>0</v>
      </c>
      <c r="H119" s="1">
        <f>'TVK Spiele 23-24 Stand 17.09.23'!D119</f>
        <v>45332.583333333336</v>
      </c>
      <c r="P119" t="str">
        <f>"Persönlich;TVK Basketball;TVK Basketball Spiele;"&amp;'TVK Spiele 23-24 Stand 17.09.23'!E119</f>
        <v>Persönlich;TVK Basketball;TVK Basketball Spiele;TVK U16m</v>
      </c>
      <c r="Q119" t="str">
        <f>'TVK Spiele 23-24 Stand 17.09.23'!H119&amp;" - Spielnr. "&amp;'TVK Spiele 23-24 Stand 17.09.23'!A119&amp;" - KG: "&amp;'TVK Spiele 23-24 Stand 17.09.23'!J119</f>
        <v>Regionale Schule - Spielnr. 98 - KG: TVK U18m</v>
      </c>
      <c r="R119" t="s">
        <v>33</v>
      </c>
      <c r="S119" t="b">
        <v>1</v>
      </c>
      <c r="U119" t="s">
        <v>78</v>
      </c>
      <c r="V119">
        <v>3</v>
      </c>
    </row>
    <row r="120" spans="1:22" x14ac:dyDescent="0.2">
      <c r="A120" t="str">
        <f>'TVK Spiele 23-24 Stand 17.09.23'!F120&amp;" - "&amp;'TVK Spiele 23-24 Stand 17.09.23'!G120</f>
        <v>ASC Theresianum Mainz I - TVK U16m</v>
      </c>
      <c r="B120" s="1">
        <f>'TVK Spiele 23-24 Stand 17.09.23'!D120</f>
        <v>45339.625</v>
      </c>
      <c r="C120" s="2">
        <f>'TVK Spiele 23-24 Stand 17.09.23'!D120</f>
        <v>45339.625</v>
      </c>
      <c r="D120" s="1">
        <f>'TVK Spiele 23-24 Stand 17.09.23'!D120</f>
        <v>45339.625</v>
      </c>
      <c r="E120" s="2">
        <f t="shared" si="4"/>
        <v>45339.6875</v>
      </c>
      <c r="F120" t="b">
        <v>0</v>
      </c>
      <c r="G120" t="b">
        <v>0</v>
      </c>
      <c r="H120" s="1">
        <f>'TVK Spiele 23-24 Stand 17.09.23'!D120</f>
        <v>45339.625</v>
      </c>
      <c r="P120" t="str">
        <f>"Persönlich;TVK Basketball;TVK Basketball Spiele;"&amp;'TVK Spiele 23-24 Stand 17.09.23'!E120</f>
        <v>Persönlich;TVK Basketball;TVK Basketball Spiele;TVK U16m</v>
      </c>
      <c r="Q120" t="str">
        <f>'TVK Spiele 23-24 Stand 17.09.23'!H120&amp;" - Spielnr. "&amp;'TVK Spiele 23-24 Stand 17.09.23'!A120&amp;" - KG: "&amp;'TVK Spiele 23-24 Stand 17.09.23'!J120</f>
        <v xml:space="preserve">Theresianum Mainz - Spielnr. 106 - KG: </v>
      </c>
      <c r="R120" t="s">
        <v>33</v>
      </c>
      <c r="S120" t="b">
        <v>1</v>
      </c>
      <c r="U120" t="s">
        <v>78</v>
      </c>
      <c r="V120">
        <v>3</v>
      </c>
    </row>
    <row r="121" spans="1:22" x14ac:dyDescent="0.2">
      <c r="A121" t="str">
        <f>'TVK Spiele 23-24 Stand 17.09.23'!F121&amp;" - "&amp;'TVK Spiele 23-24 Stand 17.09.23'!G121</f>
        <v>TVK U16m2 - 1. FC Kaiserslautern 2</v>
      </c>
      <c r="B121" s="1">
        <f>'TVK Spiele 23-24 Stand 17.09.23'!D121</f>
        <v>45346.5</v>
      </c>
      <c r="C121" s="2">
        <f>'TVK Spiele 23-24 Stand 17.09.23'!D121</f>
        <v>45346.5</v>
      </c>
      <c r="D121" s="1">
        <f>'TVK Spiele 23-24 Stand 17.09.23'!D121</f>
        <v>45346.5</v>
      </c>
      <c r="E121" s="2">
        <f t="shared" si="4"/>
        <v>45346.5625</v>
      </c>
      <c r="F121" t="b">
        <v>0</v>
      </c>
      <c r="G121" t="b">
        <v>0</v>
      </c>
      <c r="H121" s="1">
        <f>'TVK Spiele 23-24 Stand 17.09.23'!D121</f>
        <v>45346.5</v>
      </c>
      <c r="P121" t="str">
        <f>"Persönlich;TVK Basketball;TVK Basketball Spiele;"&amp;'TVK Spiele 23-24 Stand 17.09.23'!E121</f>
        <v>Persönlich;TVK Basketball;TVK Basketball Spiele;TVK U16m2</v>
      </c>
      <c r="Q121" t="str">
        <f>'TVK Spiele 23-24 Stand 17.09.23'!H121&amp;" - Spielnr. "&amp;'TVK Spiele 23-24 Stand 17.09.23'!A121&amp;" - KG: "&amp;'TVK Spiele 23-24 Stand 17.09.23'!J121</f>
        <v>Regionale Schule - Spielnr. 45 - KG: TVK U16m</v>
      </c>
      <c r="R121" t="s">
        <v>33</v>
      </c>
      <c r="S121" t="b">
        <v>1</v>
      </c>
      <c r="U121" t="s">
        <v>78</v>
      </c>
      <c r="V121">
        <v>3</v>
      </c>
    </row>
    <row r="122" spans="1:22" x14ac:dyDescent="0.2">
      <c r="A122" t="str">
        <f>'TVK Spiele 23-24 Stand 17.09.23'!F122&amp;" - "&amp;'TVK Spiele 23-24 Stand 17.09.23'!G122</f>
        <v>TVK U16m - VfL Bad Kreuznach I</v>
      </c>
      <c r="B122" s="1">
        <f>'TVK Spiele 23-24 Stand 17.09.23'!D122</f>
        <v>45346.583333333336</v>
      </c>
      <c r="C122" s="2">
        <f>'TVK Spiele 23-24 Stand 17.09.23'!D122</f>
        <v>45346.583333333336</v>
      </c>
      <c r="D122" s="1">
        <f>'TVK Spiele 23-24 Stand 17.09.23'!D122</f>
        <v>45346.583333333336</v>
      </c>
      <c r="E122" s="2">
        <f t="shared" si="4"/>
        <v>45346.645833333336</v>
      </c>
      <c r="F122" t="b">
        <v>0</v>
      </c>
      <c r="G122" t="b">
        <v>0</v>
      </c>
      <c r="H122" s="1">
        <f>'TVK Spiele 23-24 Stand 17.09.23'!D122</f>
        <v>45346.583333333336</v>
      </c>
      <c r="P122" t="str">
        <f>"Persönlich;TVK Basketball;TVK Basketball Spiele;"&amp;'TVK Spiele 23-24 Stand 17.09.23'!E122</f>
        <v>Persönlich;TVK Basketball;TVK Basketball Spiele;TVK U16m</v>
      </c>
      <c r="Q122" t="str">
        <f>'TVK Spiele 23-24 Stand 17.09.23'!H122&amp;" - Spielnr. "&amp;'TVK Spiele 23-24 Stand 17.09.23'!A122&amp;" - KG: "&amp;'TVK Spiele 23-24 Stand 17.09.23'!J122</f>
        <v>Regionale Schule - Spielnr. 114 - KG: TVk U16m2</v>
      </c>
      <c r="R122" t="s">
        <v>33</v>
      </c>
      <c r="S122" t="b">
        <v>1</v>
      </c>
      <c r="U122" t="s">
        <v>78</v>
      </c>
      <c r="V122">
        <v>3</v>
      </c>
    </row>
    <row r="123" spans="1:22" x14ac:dyDescent="0.2">
      <c r="A123" t="str">
        <f>'TVK Spiele 23-24 Stand 17.09.23'!F123&amp;" - "&amp;'TVK Spiele 23-24 Stand 17.09.23'!G123</f>
        <v>TVK U18m - 1. FC Kaiserslautern</v>
      </c>
      <c r="B123" s="1">
        <f>'TVK Spiele 23-24 Stand 17.09.23'!D123</f>
        <v>45346.666666666664</v>
      </c>
      <c r="C123" s="2">
        <f>'TVK Spiele 23-24 Stand 17.09.23'!D123</f>
        <v>45346.666666666664</v>
      </c>
      <c r="D123" s="1">
        <f>'TVK Spiele 23-24 Stand 17.09.23'!D123</f>
        <v>45346.666666666664</v>
      </c>
      <c r="E123" s="2">
        <f t="shared" si="4"/>
        <v>45346.729166666664</v>
      </c>
      <c r="F123" t="b">
        <v>0</v>
      </c>
      <c r="G123" t="b">
        <v>0</v>
      </c>
      <c r="H123" s="1">
        <f>'TVK Spiele 23-24 Stand 17.09.23'!D123</f>
        <v>45346.666666666664</v>
      </c>
      <c r="P123" t="str">
        <f>"Persönlich;TVK Basketball;TVK Basketball Spiele;"&amp;'TVK Spiele 23-24 Stand 17.09.23'!E123</f>
        <v>Persönlich;TVK Basketball;TVK Basketball Spiele;TVK U18m</v>
      </c>
      <c r="Q123" t="str">
        <f>'TVK Spiele 23-24 Stand 17.09.23'!H123&amp;" - Spielnr. "&amp;'TVK Spiele 23-24 Stand 17.09.23'!A123&amp;" - KG: "&amp;'TVK Spiele 23-24 Stand 17.09.23'!J123</f>
        <v>Regionale Schule - Spielnr. 45 - KG: TVK II</v>
      </c>
      <c r="R123" t="s">
        <v>33</v>
      </c>
      <c r="S123" t="b">
        <v>1</v>
      </c>
      <c r="U123" t="s">
        <v>78</v>
      </c>
      <c r="V123">
        <v>3</v>
      </c>
    </row>
    <row r="124" spans="1:22" x14ac:dyDescent="0.2">
      <c r="A124" t="str">
        <f>'TVK Spiele 23-24 Stand 17.09.23'!F124&amp;" - "&amp;'TVK Spiele 23-24 Stand 17.09.23'!G124</f>
        <v>TVK Damen - 1. FC Kaiserslautern 2</v>
      </c>
      <c r="B124" s="1">
        <f>'TVK Spiele 23-24 Stand 17.09.23'!D124</f>
        <v>45346.75</v>
      </c>
      <c r="C124" s="2">
        <f>'TVK Spiele 23-24 Stand 17.09.23'!D124</f>
        <v>45346.75</v>
      </c>
      <c r="D124" s="1">
        <f>'TVK Spiele 23-24 Stand 17.09.23'!D124</f>
        <v>45346.75</v>
      </c>
      <c r="E124" s="2">
        <f t="shared" si="4"/>
        <v>45346.8125</v>
      </c>
      <c r="F124" t="b">
        <v>0</v>
      </c>
      <c r="G124" t="b">
        <v>0</v>
      </c>
      <c r="H124" s="1">
        <f>'TVK Spiele 23-24 Stand 17.09.23'!D124</f>
        <v>45346.75</v>
      </c>
      <c r="P124" t="str">
        <f>"Persönlich;TVK Basketball;TVK Basketball Spiele;"&amp;'TVK Spiele 23-24 Stand 17.09.23'!E124</f>
        <v>Persönlich;TVK Basketball;TVK Basketball Spiele;TVK Damen</v>
      </c>
      <c r="Q124" t="str">
        <f>'TVK Spiele 23-24 Stand 17.09.23'!H124&amp;" - Spielnr. "&amp;'TVK Spiele 23-24 Stand 17.09.23'!A124&amp;" - KG: "&amp;'TVK Spiele 23-24 Stand 17.09.23'!J124</f>
        <v>Regionale Schule - Spielnr. 71 - KG: TVK I</v>
      </c>
      <c r="R124" t="s">
        <v>33</v>
      </c>
      <c r="S124" t="b">
        <v>1</v>
      </c>
      <c r="U124" t="s">
        <v>78</v>
      </c>
      <c r="V124">
        <v>3</v>
      </c>
    </row>
    <row r="125" spans="1:22" x14ac:dyDescent="0.2">
      <c r="A125" t="str">
        <f>'TVK Spiele 23-24 Stand 17.09.23'!F125&amp;" - "&amp;'TVK Spiele 23-24 Stand 17.09.23'!G125</f>
        <v>TVK I - 1. FC Kaiserslautern 2</v>
      </c>
      <c r="B125" s="1">
        <f>'TVK Spiele 23-24 Stand 17.09.23'!D125</f>
        <v>45346.833333333336</v>
      </c>
      <c r="C125" s="2">
        <f>'TVK Spiele 23-24 Stand 17.09.23'!D125</f>
        <v>45346.833333333336</v>
      </c>
      <c r="D125" s="1">
        <f>'TVK Spiele 23-24 Stand 17.09.23'!D125</f>
        <v>45346.833333333336</v>
      </c>
      <c r="E125" s="2">
        <f t="shared" si="4"/>
        <v>45346.895833333336</v>
      </c>
      <c r="F125" t="b">
        <v>0</v>
      </c>
      <c r="G125" t="b">
        <v>0</v>
      </c>
      <c r="H125" s="1">
        <f>'TVK Spiele 23-24 Stand 17.09.23'!D125</f>
        <v>45346.833333333336</v>
      </c>
      <c r="P125" t="str">
        <f>"Persönlich;TVK Basketball;TVK Basketball Spiele;"&amp;'TVK Spiele 23-24 Stand 17.09.23'!E125</f>
        <v>Persönlich;TVK Basketball;TVK Basketball Spiele;TVK I</v>
      </c>
      <c r="Q125" t="str">
        <f>'TVK Spiele 23-24 Stand 17.09.23'!H125&amp;" - Spielnr. "&amp;'TVK Spiele 23-24 Stand 17.09.23'!A125&amp;" - KG: "&amp;'TVK Spiele 23-24 Stand 17.09.23'!J125</f>
        <v>Regionale Schule - Spielnr. 71 - KG: TVK Damen</v>
      </c>
      <c r="R125" t="s">
        <v>33</v>
      </c>
      <c r="S125" t="b">
        <v>1</v>
      </c>
      <c r="U125" t="s">
        <v>78</v>
      </c>
      <c r="V125">
        <v>3</v>
      </c>
    </row>
    <row r="126" spans="1:22" x14ac:dyDescent="0.2">
      <c r="A126" t="str">
        <f>'TVK Spiele 23-24 Stand 17.09.23'!F126&amp;" - "&amp;'TVK Spiele 23-24 Stand 17.09.23'!G126</f>
        <v>TVK U12mix2 - 1. FC Kaiserslautern 2</v>
      </c>
      <c r="B126" s="1">
        <f>'TVK Spiele 23-24 Stand 17.09.23'!D126</f>
        <v>45347.416666666664</v>
      </c>
      <c r="C126" s="2">
        <f>'TVK Spiele 23-24 Stand 17.09.23'!D126</f>
        <v>45347.416666666664</v>
      </c>
      <c r="D126" s="1">
        <f>'TVK Spiele 23-24 Stand 17.09.23'!D126</f>
        <v>45347.416666666664</v>
      </c>
      <c r="E126" s="2">
        <f t="shared" si="4"/>
        <v>45347.479166666664</v>
      </c>
      <c r="F126" t="b">
        <v>0</v>
      </c>
      <c r="G126" t="b">
        <v>0</v>
      </c>
      <c r="H126" s="1">
        <f>'TVK Spiele 23-24 Stand 17.09.23'!D126</f>
        <v>45347.416666666664</v>
      </c>
      <c r="P126" t="str">
        <f>"Persönlich;TVK Basketball;TVK Basketball Spiele;"&amp;'TVK Spiele 23-24 Stand 17.09.23'!E126</f>
        <v>Persönlich;TVK Basketball;TVK Basketball Spiele;TVK U12mix2</v>
      </c>
      <c r="Q126" t="str">
        <f>'TVK Spiele 23-24 Stand 17.09.23'!H126&amp;" - Spielnr. "&amp;'TVK Spiele 23-24 Stand 17.09.23'!A126&amp;" - KG: "&amp;'TVK Spiele 23-24 Stand 17.09.23'!J126</f>
        <v>Regionale Schule - Spielnr. 45 - KG: TVK U12mix1</v>
      </c>
      <c r="R126" t="s">
        <v>33</v>
      </c>
      <c r="S126" t="b">
        <v>1</v>
      </c>
      <c r="U126" t="s">
        <v>78</v>
      </c>
      <c r="V126">
        <v>3</v>
      </c>
    </row>
    <row r="127" spans="1:22" x14ac:dyDescent="0.2">
      <c r="A127" t="str">
        <f>'TVK Spiele 23-24 Stand 17.09.23'!F127&amp;" - "&amp;'TVK Spiele 23-24 Stand 17.09.23'!G127</f>
        <v>TVK U12mix1 - 1. FC Kaiserslautern 1</v>
      </c>
      <c r="B127" s="1">
        <f>'TVK Spiele 23-24 Stand 17.09.23'!D127</f>
        <v>45347.5</v>
      </c>
      <c r="C127" s="2">
        <f>'TVK Spiele 23-24 Stand 17.09.23'!D127</f>
        <v>45347.5</v>
      </c>
      <c r="D127" s="1">
        <f>'TVK Spiele 23-24 Stand 17.09.23'!D127</f>
        <v>45347.5</v>
      </c>
      <c r="E127" s="2">
        <f t="shared" si="4"/>
        <v>45347.5625</v>
      </c>
      <c r="F127" t="b">
        <v>0</v>
      </c>
      <c r="G127" t="b">
        <v>0</v>
      </c>
      <c r="H127" s="1">
        <f>'TVK Spiele 23-24 Stand 17.09.23'!D127</f>
        <v>45347.5</v>
      </c>
      <c r="P127" t="str">
        <f>"Persönlich;TVK Basketball;TVK Basketball Spiele;"&amp;'TVK Spiele 23-24 Stand 17.09.23'!E127</f>
        <v>Persönlich;TVK Basketball;TVK Basketball Spiele;TVK U12mix1</v>
      </c>
      <c r="Q127" t="str">
        <f>'TVK Spiele 23-24 Stand 17.09.23'!H127&amp;" - Spielnr. "&amp;'TVK Spiele 23-24 Stand 17.09.23'!A127&amp;" - KG: "&amp;'TVK Spiele 23-24 Stand 17.09.23'!J127</f>
        <v>Regionale Schule - Spielnr. 71 - KG: TVK U12mix2</v>
      </c>
      <c r="R127" t="s">
        <v>33</v>
      </c>
      <c r="S127" t="b">
        <v>1</v>
      </c>
      <c r="U127" t="s">
        <v>78</v>
      </c>
      <c r="V127">
        <v>3</v>
      </c>
    </row>
    <row r="128" spans="1:22" x14ac:dyDescent="0.2">
      <c r="A128" t="str">
        <f>'TVK Spiele 23-24 Stand 17.09.23'!F128&amp;" - "&amp;'TVK Spiele 23-24 Stand 17.09.23'!G128</f>
        <v>TVK U14m - 1. FC Kaiserslautern 2</v>
      </c>
      <c r="B128" s="1">
        <f>'TVK Spiele 23-24 Stand 17.09.23'!D128</f>
        <v>45347.583333333336</v>
      </c>
      <c r="C128" s="2">
        <f>'TVK Spiele 23-24 Stand 17.09.23'!D128</f>
        <v>45347.583333333336</v>
      </c>
      <c r="D128" s="1">
        <f>'TVK Spiele 23-24 Stand 17.09.23'!D128</f>
        <v>45347.583333333336</v>
      </c>
      <c r="E128" s="2">
        <f t="shared" si="4"/>
        <v>45347.645833333336</v>
      </c>
      <c r="F128" t="b">
        <v>0</v>
      </c>
      <c r="G128" t="b">
        <v>0</v>
      </c>
      <c r="H128" s="1">
        <f>'TVK Spiele 23-24 Stand 17.09.23'!D128</f>
        <v>45347.583333333336</v>
      </c>
      <c r="P128" t="str">
        <f>"Persönlich;TVK Basketball;TVK Basketball Spiele;"&amp;'TVK Spiele 23-24 Stand 17.09.23'!E128</f>
        <v>Persönlich;TVK Basketball;TVK Basketball Spiele;TVK U14m</v>
      </c>
      <c r="Q128" t="str">
        <f>'TVK Spiele 23-24 Stand 17.09.23'!H128&amp;" - Spielnr. "&amp;'TVK Spiele 23-24 Stand 17.09.23'!A128&amp;" - KG: "&amp;'TVK Spiele 23-24 Stand 17.09.23'!J128</f>
        <v>Regionale Schule - Spielnr. 46 - KG: TVK U14w</v>
      </c>
      <c r="R128" t="s">
        <v>33</v>
      </c>
      <c r="S128" t="b">
        <v>1</v>
      </c>
      <c r="U128" t="s">
        <v>78</v>
      </c>
      <c r="V128">
        <v>3</v>
      </c>
    </row>
    <row r="129" spans="1:22" x14ac:dyDescent="0.2">
      <c r="A129" t="str">
        <f>'TVK Spiele 23-24 Stand 17.09.23'!F129&amp;" - "&amp;'TVK Spiele 23-24 Stand 17.09.23'!G129</f>
        <v>TVK U14w - 1. FC Kaiserslautern</v>
      </c>
      <c r="B129" s="1">
        <f>'TVK Spiele 23-24 Stand 17.09.23'!D129</f>
        <v>45347.666666666664</v>
      </c>
      <c r="C129" s="2">
        <f>'TVK Spiele 23-24 Stand 17.09.23'!D129</f>
        <v>45347.666666666664</v>
      </c>
      <c r="D129" s="1">
        <f>'TVK Spiele 23-24 Stand 17.09.23'!D129</f>
        <v>45347.666666666664</v>
      </c>
      <c r="E129" s="2">
        <f t="shared" si="4"/>
        <v>45347.729166666664</v>
      </c>
      <c r="F129" t="b">
        <v>0</v>
      </c>
      <c r="G129" t="b">
        <v>0</v>
      </c>
      <c r="H129" s="1">
        <f>'TVK Spiele 23-24 Stand 17.09.23'!D129</f>
        <v>45347.666666666664</v>
      </c>
      <c r="P129" t="str">
        <f>"Persönlich;TVK Basketball;TVK Basketball Spiele;"&amp;'TVK Spiele 23-24 Stand 17.09.23'!E129</f>
        <v>Persönlich;TVK Basketball;TVK Basketball Spiele;TVK U14w</v>
      </c>
      <c r="Q129" t="str">
        <f>'TVK Spiele 23-24 Stand 17.09.23'!H129&amp;" - Spielnr. "&amp;'TVK Spiele 23-24 Stand 17.09.23'!A129&amp;" - KG: "&amp;'TVK Spiele 23-24 Stand 17.09.23'!J129</f>
        <v>Regionale Schule - Spielnr. 34 - KG: TVK U14m</v>
      </c>
      <c r="R129" t="s">
        <v>33</v>
      </c>
      <c r="S129" t="b">
        <v>1</v>
      </c>
      <c r="U129" t="s">
        <v>78</v>
      </c>
      <c r="V129">
        <v>3</v>
      </c>
    </row>
    <row r="130" spans="1:22" x14ac:dyDescent="0.2">
      <c r="A130" t="str">
        <f>'TVK Spiele 23-24 Stand 17.09.23'!F130&amp;" - "&amp;'TVK Spiele 23-24 Stand 17.09.23'!G130</f>
        <v>TVK U16w - SG Towers Speyer/Schifferstadt</v>
      </c>
      <c r="B130" s="1">
        <f>'TVK Spiele 23-24 Stand 17.09.23'!D130</f>
        <v>45347.75</v>
      </c>
      <c r="C130" s="2">
        <f>'TVK Spiele 23-24 Stand 17.09.23'!D130</f>
        <v>45347.75</v>
      </c>
      <c r="D130" s="1">
        <f>'TVK Spiele 23-24 Stand 17.09.23'!D130</f>
        <v>45347.75</v>
      </c>
      <c r="E130" s="2">
        <f t="shared" si="4"/>
        <v>45347.8125</v>
      </c>
      <c r="F130" t="b">
        <v>0</v>
      </c>
      <c r="G130" t="b">
        <v>0</v>
      </c>
      <c r="H130" s="1">
        <f>'TVK Spiele 23-24 Stand 17.09.23'!D130</f>
        <v>45347.75</v>
      </c>
      <c r="P130" t="str">
        <f>"Persönlich;TVK Basketball;TVK Basketball Spiele;"&amp;'TVK Spiele 23-24 Stand 17.09.23'!E130</f>
        <v>Persönlich;TVK Basketball;TVK Basketball Spiele;TVK U16w</v>
      </c>
      <c r="Q130" t="str">
        <f>'TVK Spiele 23-24 Stand 17.09.23'!H130&amp;" - Spielnr. "&amp;'TVK Spiele 23-24 Stand 17.09.23'!A130&amp;" - KG: "&amp;'TVK Spiele 23-24 Stand 17.09.23'!J130</f>
        <v>Regionale Schule - Spielnr. 46 - KG: TVK U18m</v>
      </c>
      <c r="R130" t="s">
        <v>33</v>
      </c>
      <c r="S130" t="b">
        <v>1</v>
      </c>
      <c r="U130" t="s">
        <v>78</v>
      </c>
      <c r="V130">
        <v>3</v>
      </c>
    </row>
    <row r="131" spans="1:22" x14ac:dyDescent="0.2">
      <c r="A131" t="str">
        <f>'TVK Spiele 23-24 Stand 17.09.23'!F131&amp;" - "&amp;'TVK Spiele 23-24 Stand 17.09.23'!G131</f>
        <v>SG TV Dürkheim-BB-Int. Speyer 2 - TVK U12mix2</v>
      </c>
      <c r="B131" s="1">
        <f>'TVK Spiele 23-24 Stand 17.09.23'!D131</f>
        <v>45353.458333333336</v>
      </c>
      <c r="C131" s="2">
        <f>'TVK Spiele 23-24 Stand 17.09.23'!D131</f>
        <v>45353.458333333336</v>
      </c>
      <c r="D131" s="1">
        <f>'TVK Spiele 23-24 Stand 17.09.23'!D131</f>
        <v>45353.458333333336</v>
      </c>
      <c r="E131" s="2">
        <f t="shared" si="4"/>
        <v>45353.520833333336</v>
      </c>
      <c r="F131" t="b">
        <v>0</v>
      </c>
      <c r="G131" t="b">
        <v>0</v>
      </c>
      <c r="H131" s="1">
        <f>'TVK Spiele 23-24 Stand 17.09.23'!D131</f>
        <v>45353.458333333336</v>
      </c>
      <c r="P131" t="str">
        <f>"Persönlich;TVK Basketball;TVK Basketball Spiele;"&amp;'TVK Spiele 23-24 Stand 17.09.23'!E131</f>
        <v>Persönlich;TVK Basketball;TVK Basketball Spiele;TVK U12mix2</v>
      </c>
      <c r="Q131" t="str">
        <f>'TVK Spiele 23-24 Stand 17.09.23'!H131&amp;" - Spielnr. "&amp;'TVK Spiele 23-24 Stand 17.09.23'!A131&amp;" - KG: "&amp;'TVK Spiele 23-24 Stand 17.09.23'!J131</f>
        <v xml:space="preserve">TVD - Halle - Spielnr. 49 - KG: </v>
      </c>
      <c r="R131" t="s">
        <v>33</v>
      </c>
      <c r="S131" t="b">
        <v>1</v>
      </c>
      <c r="U131" t="s">
        <v>78</v>
      </c>
      <c r="V131">
        <v>3</v>
      </c>
    </row>
    <row r="132" spans="1:22" x14ac:dyDescent="0.2">
      <c r="A132" t="str">
        <f>'TVK Spiele 23-24 Stand 17.09.23'!F132&amp;" - "&amp;'TVK Spiele 23-24 Stand 17.09.23'!G132</f>
        <v>TV St. Ingbert - TVK U16m</v>
      </c>
      <c r="B132" s="1">
        <f>'TVK Spiele 23-24 Stand 17.09.23'!D132</f>
        <v>45353.666666666664</v>
      </c>
      <c r="C132" s="2">
        <f>'TVK Spiele 23-24 Stand 17.09.23'!D132</f>
        <v>45353.666666666664</v>
      </c>
      <c r="D132" s="1">
        <f>'TVK Spiele 23-24 Stand 17.09.23'!D132</f>
        <v>45353.666666666664</v>
      </c>
      <c r="E132" s="2">
        <f t="shared" si="4"/>
        <v>45353.729166666664</v>
      </c>
      <c r="F132" t="b">
        <v>0</v>
      </c>
      <c r="G132" t="b">
        <v>0</v>
      </c>
      <c r="H132" s="1">
        <f>'TVK Spiele 23-24 Stand 17.09.23'!D132</f>
        <v>45353.666666666664</v>
      </c>
      <c r="P132" t="str">
        <f>"Persönlich;TVK Basketball;TVK Basketball Spiele;"&amp;'TVK Spiele 23-24 Stand 17.09.23'!E132</f>
        <v>Persönlich;TVK Basketball;TVK Basketball Spiele;TVK U16m</v>
      </c>
      <c r="Q132" t="str">
        <f>'TVK Spiele 23-24 Stand 17.09.23'!H132&amp;" - Spielnr. "&amp;'TVK Spiele 23-24 Stand 17.09.23'!A132&amp;" - KG: "&amp;'TVK Spiele 23-24 Stand 17.09.23'!J132</f>
        <v xml:space="preserve">Kreissporthalle Wallerfeld - Spielnr. 118 - KG: </v>
      </c>
      <c r="R132" t="s">
        <v>33</v>
      </c>
      <c r="S132" t="b">
        <v>1</v>
      </c>
      <c r="U132" t="s">
        <v>78</v>
      </c>
      <c r="V132">
        <v>3</v>
      </c>
    </row>
    <row r="133" spans="1:22" x14ac:dyDescent="0.2">
      <c r="A133" t="str">
        <f>'TVK Spiele 23-24 Stand 17.09.23'!F133&amp;" - "&amp;'TVK Spiele 23-24 Stand 17.09.23'!G133</f>
        <v>TV Dürkheim - TVK U14w</v>
      </c>
      <c r="B133" s="1">
        <f>'TVK Spiele 23-24 Stand 17.09.23'!D133</f>
        <v>45354.458333333336</v>
      </c>
      <c r="C133" s="2">
        <f>'TVK Spiele 23-24 Stand 17.09.23'!D133</f>
        <v>45354.458333333336</v>
      </c>
      <c r="D133" s="1">
        <f>'TVK Spiele 23-24 Stand 17.09.23'!D133</f>
        <v>45354.458333333336</v>
      </c>
      <c r="E133" s="2">
        <f t="shared" si="4"/>
        <v>45354.520833333336</v>
      </c>
      <c r="F133" t="b">
        <v>0</v>
      </c>
      <c r="G133" t="b">
        <v>0</v>
      </c>
      <c r="H133" s="1">
        <f>'TVK Spiele 23-24 Stand 17.09.23'!D133</f>
        <v>45354.458333333336</v>
      </c>
      <c r="P133" t="str">
        <f>"Persönlich;TVK Basketball;TVK Basketball Spiele;"&amp;'TVK Spiele 23-24 Stand 17.09.23'!E133</f>
        <v>Persönlich;TVK Basketball;TVK Basketball Spiele;TVK U14w</v>
      </c>
      <c r="Q133" t="str">
        <f>'TVK Spiele 23-24 Stand 17.09.23'!H133&amp;" - Spielnr. "&amp;'TVK Spiele 23-24 Stand 17.09.23'!A133&amp;" - KG: "&amp;'TVK Spiele 23-24 Stand 17.09.23'!J133</f>
        <v xml:space="preserve">TVD - Halle - Spielnr. 37 - KG: </v>
      </c>
      <c r="R133" t="s">
        <v>33</v>
      </c>
      <c r="S133" t="b">
        <v>1</v>
      </c>
      <c r="U133" t="s">
        <v>78</v>
      </c>
      <c r="V133">
        <v>3</v>
      </c>
    </row>
    <row r="134" spans="1:22" x14ac:dyDescent="0.2">
      <c r="A134" t="str">
        <f>'TVK Spiele 23-24 Stand 17.09.23'!F134&amp;" - "&amp;'TVK Spiele 23-24 Stand 17.09.23'!G134</f>
        <v>VT Zweibrücken - TVK U16w</v>
      </c>
      <c r="B134" s="1">
        <f>'TVK Spiele 23-24 Stand 17.09.23'!D134</f>
        <v>45354.5</v>
      </c>
      <c r="C134" s="2">
        <f>'TVK Spiele 23-24 Stand 17.09.23'!D134</f>
        <v>45354.5</v>
      </c>
      <c r="D134" s="1">
        <f>'TVK Spiele 23-24 Stand 17.09.23'!D134</f>
        <v>45354.5</v>
      </c>
      <c r="E134" s="2">
        <f t="shared" si="4"/>
        <v>45354.5625</v>
      </c>
      <c r="F134" t="b">
        <v>0</v>
      </c>
      <c r="G134" t="b">
        <v>0</v>
      </c>
      <c r="H134" s="1">
        <f>'TVK Spiele 23-24 Stand 17.09.23'!D134</f>
        <v>45354.5</v>
      </c>
      <c r="P134" t="str">
        <f>"Persönlich;TVK Basketball;TVK Basketball Spiele;"&amp;'TVK Spiele 23-24 Stand 17.09.23'!E134</f>
        <v>Persönlich;TVK Basketball;TVK Basketball Spiele;TVK U16w</v>
      </c>
      <c r="Q134" t="str">
        <f>'TVK Spiele 23-24 Stand 17.09.23'!H134&amp;" - Spielnr. "&amp;'TVK Spiele 23-24 Stand 17.09.23'!A134&amp;" - KG: "&amp;'TVK Spiele 23-24 Stand 17.09.23'!J134</f>
        <v xml:space="preserve">Ignaz-Roth-Halle - Spielnr. 49 - KG: </v>
      </c>
      <c r="R134" t="s">
        <v>33</v>
      </c>
      <c r="S134" t="b">
        <v>1</v>
      </c>
      <c r="U134" t="s">
        <v>78</v>
      </c>
      <c r="V134">
        <v>3</v>
      </c>
    </row>
    <row r="135" spans="1:22" x14ac:dyDescent="0.2">
      <c r="A135" t="str">
        <f>'TVK Spiele 23-24 Stand 17.09.23'!F135&amp;" - "&amp;'TVK Spiele 23-24 Stand 17.09.23'!G135</f>
        <v>SG TV Dürkheim-BB-Int. Speyer 2 - TVK U14m</v>
      </c>
      <c r="B135" s="1">
        <f>'TVK Spiele 23-24 Stand 17.09.23'!D135</f>
        <v>45354.5625</v>
      </c>
      <c r="C135" s="2">
        <f>'TVK Spiele 23-24 Stand 17.09.23'!D135</f>
        <v>45354.5625</v>
      </c>
      <c r="D135" s="1">
        <f>'TVK Spiele 23-24 Stand 17.09.23'!D135</f>
        <v>45354.5625</v>
      </c>
      <c r="E135" s="2">
        <f t="shared" si="4"/>
        <v>45354.625</v>
      </c>
      <c r="F135" t="b">
        <v>0</v>
      </c>
      <c r="G135" t="b">
        <v>0</v>
      </c>
      <c r="H135" s="1">
        <f>'TVK Spiele 23-24 Stand 17.09.23'!D135</f>
        <v>45354.5625</v>
      </c>
      <c r="P135" t="str">
        <f>"Persönlich;TVK Basketball;TVK Basketball Spiele;"&amp;'TVK Spiele 23-24 Stand 17.09.23'!E135</f>
        <v>Persönlich;TVK Basketball;TVK Basketball Spiele;TVK U14m</v>
      </c>
      <c r="Q135" t="str">
        <f>'TVK Spiele 23-24 Stand 17.09.23'!H135&amp;" - Spielnr. "&amp;'TVK Spiele 23-24 Stand 17.09.23'!A135&amp;" - KG: "&amp;'TVK Spiele 23-24 Stand 17.09.23'!J135</f>
        <v xml:space="preserve">TVD - Halle - Spielnr. 49 - KG: </v>
      </c>
      <c r="R135" t="s">
        <v>33</v>
      </c>
      <c r="S135" t="b">
        <v>1</v>
      </c>
      <c r="U135" t="s">
        <v>78</v>
      </c>
      <c r="V135">
        <v>3</v>
      </c>
    </row>
    <row r="136" spans="1:22" x14ac:dyDescent="0.2">
      <c r="A136" t="str">
        <f>'TVK Spiele 23-24 Stand 17.09.23'!F136&amp;" - "&amp;'TVK Spiele 23-24 Stand 17.09.23'!G136</f>
        <v>DJK Nieder-Olm 2 - TVK I</v>
      </c>
      <c r="B136" s="1">
        <f>'TVK Spiele 23-24 Stand 17.09.23'!D136</f>
        <v>45354.583333333336</v>
      </c>
      <c r="C136" s="2">
        <f>'TVK Spiele 23-24 Stand 17.09.23'!D136</f>
        <v>45354.583333333336</v>
      </c>
      <c r="D136" s="1">
        <f>'TVK Spiele 23-24 Stand 17.09.23'!D136</f>
        <v>45354.583333333336</v>
      </c>
      <c r="E136" s="2">
        <f t="shared" si="4"/>
        <v>45354.645833333336</v>
      </c>
      <c r="F136" t="b">
        <v>0</v>
      </c>
      <c r="G136" t="b">
        <v>0</v>
      </c>
      <c r="H136" s="1">
        <f>'TVK Spiele 23-24 Stand 17.09.23'!D136</f>
        <v>45354.583333333336</v>
      </c>
      <c r="P136" t="str">
        <f>"Persönlich;TVK Basketball;TVK Basketball Spiele;"&amp;'TVK Spiele 23-24 Stand 17.09.23'!E136</f>
        <v>Persönlich;TVK Basketball;TVK Basketball Spiele;TVK I</v>
      </c>
      <c r="Q136" t="str">
        <f>'TVK Spiele 23-24 Stand 17.09.23'!H136&amp;" - Spielnr. "&amp;'TVK Spiele 23-24 Stand 17.09.23'!A136&amp;" - KG: "&amp;'TVK Spiele 23-24 Stand 17.09.23'!J136</f>
        <v xml:space="preserve">Heinz-Kerz-Halle - Spielnr. 78 - KG: </v>
      </c>
      <c r="R136" t="s">
        <v>33</v>
      </c>
      <c r="S136" t="b">
        <v>1</v>
      </c>
      <c r="U136" t="s">
        <v>78</v>
      </c>
      <c r="V136">
        <v>3</v>
      </c>
    </row>
    <row r="137" spans="1:22" x14ac:dyDescent="0.2">
      <c r="A137" t="str">
        <f>'TVK Spiele 23-24 Stand 17.09.23'!F137&amp;" - "&amp;'TVK Spiele 23-24 Stand 17.09.23'!G137</f>
        <v>VT Zweibrücken - TVK U18m</v>
      </c>
      <c r="B137" s="1">
        <f>'TVK Spiele 23-24 Stand 17.09.23'!D137</f>
        <v>45354.583333333336</v>
      </c>
      <c r="C137" s="2">
        <f>'TVK Spiele 23-24 Stand 17.09.23'!D137</f>
        <v>45354.583333333336</v>
      </c>
      <c r="D137" s="1">
        <f>'TVK Spiele 23-24 Stand 17.09.23'!D137</f>
        <v>45354.583333333336</v>
      </c>
      <c r="E137" s="2">
        <f t="shared" si="4"/>
        <v>45354.645833333336</v>
      </c>
      <c r="F137" t="b">
        <v>0</v>
      </c>
      <c r="G137" t="b">
        <v>0</v>
      </c>
      <c r="H137" s="1">
        <f>'TVK Spiele 23-24 Stand 17.09.23'!D137</f>
        <v>45354.583333333336</v>
      </c>
      <c r="P137" t="str">
        <f>"Persönlich;TVK Basketball;TVK Basketball Spiele;"&amp;'TVK Spiele 23-24 Stand 17.09.23'!E137</f>
        <v>Persönlich;TVK Basketball;TVK Basketball Spiele;TVK U18m</v>
      </c>
      <c r="Q137" t="str">
        <f>'TVK Spiele 23-24 Stand 17.09.23'!H137&amp;" - Spielnr. "&amp;'TVK Spiele 23-24 Stand 17.09.23'!A137&amp;" - KG: "&amp;'TVK Spiele 23-24 Stand 17.09.23'!J137</f>
        <v xml:space="preserve">Ignaz-Roth-Halle - Spielnr. 49 - KG: </v>
      </c>
      <c r="R137" t="s">
        <v>33</v>
      </c>
      <c r="S137" t="b">
        <v>1</v>
      </c>
      <c r="U137" t="s">
        <v>78</v>
      </c>
      <c r="V137">
        <v>3</v>
      </c>
    </row>
    <row r="138" spans="1:22" x14ac:dyDescent="0.2">
      <c r="A138" t="str">
        <f>'TVK Spiele 23-24 Stand 17.09.23'!F138&amp;" - "&amp;'TVK Spiele 23-24 Stand 17.09.23'!G138</f>
        <v>TSG Grünstadt - TVK U16m2</v>
      </c>
      <c r="B138" s="1">
        <f>'TVK Spiele 23-24 Stand 17.09.23'!D138</f>
        <v>45354.666666666664</v>
      </c>
      <c r="C138" s="2">
        <f>'TVK Spiele 23-24 Stand 17.09.23'!D138</f>
        <v>45354.666666666664</v>
      </c>
      <c r="D138" s="1">
        <f>'TVK Spiele 23-24 Stand 17.09.23'!D138</f>
        <v>45354.666666666664</v>
      </c>
      <c r="E138" s="2">
        <f t="shared" si="4"/>
        <v>45354.729166666664</v>
      </c>
      <c r="F138" t="b">
        <v>0</v>
      </c>
      <c r="G138" t="b">
        <v>0</v>
      </c>
      <c r="H138" s="1">
        <f>'TVK Spiele 23-24 Stand 17.09.23'!D138</f>
        <v>45354.666666666664</v>
      </c>
      <c r="P138" t="str">
        <f>"Persönlich;TVK Basketball;TVK Basketball Spiele;"&amp;'TVK Spiele 23-24 Stand 17.09.23'!E138</f>
        <v>Persönlich;TVK Basketball;TVK Basketball Spiele;TVK U16m2</v>
      </c>
      <c r="Q138" t="str">
        <f>'TVK Spiele 23-24 Stand 17.09.23'!H138&amp;" - Spielnr. "&amp;'TVK Spiele 23-24 Stand 17.09.23'!A138&amp;" - KG: "&amp;'TVK Spiele 23-24 Stand 17.09.23'!J138</f>
        <v xml:space="preserve">Leininger Gymnasium - Spielnr. 50 - KG: </v>
      </c>
      <c r="R138" t="s">
        <v>33</v>
      </c>
      <c r="S138" t="b">
        <v>1</v>
      </c>
      <c r="U138" t="s">
        <v>78</v>
      </c>
      <c r="V138">
        <v>3</v>
      </c>
    </row>
    <row r="139" spans="1:22" x14ac:dyDescent="0.2">
      <c r="A139" t="str">
        <f>'TVK Spiele 23-24 Stand 17.09.23'!F139&amp;" - "&amp;'TVK Spiele 23-24 Stand 17.09.23'!G139</f>
        <v>VT Zweibrücken 2 - TVK II</v>
      </c>
      <c r="B139" s="1">
        <f>'TVK Spiele 23-24 Stand 17.09.23'!D139</f>
        <v>45354.75</v>
      </c>
      <c r="C139" s="2">
        <f>'TVK Spiele 23-24 Stand 17.09.23'!D139</f>
        <v>45354.75</v>
      </c>
      <c r="D139" s="1">
        <f>'TVK Spiele 23-24 Stand 17.09.23'!D139</f>
        <v>45354.75</v>
      </c>
      <c r="E139" s="2">
        <f t="shared" si="4"/>
        <v>45354.8125</v>
      </c>
      <c r="F139" t="b">
        <v>0</v>
      </c>
      <c r="G139" t="b">
        <v>0</v>
      </c>
      <c r="H139" s="1">
        <f>'TVK Spiele 23-24 Stand 17.09.23'!D139</f>
        <v>45354.75</v>
      </c>
      <c r="P139" t="str">
        <f>"Persönlich;TVK Basketball;TVK Basketball Spiele;"&amp;'TVK Spiele 23-24 Stand 17.09.23'!E139</f>
        <v>Persönlich;TVK Basketball;TVK Basketball Spiele;TVK II</v>
      </c>
      <c r="Q139" t="str">
        <f>'TVK Spiele 23-24 Stand 17.09.23'!H139&amp;" - Spielnr. "&amp;'TVK Spiele 23-24 Stand 17.09.23'!A139&amp;" - KG: "&amp;'TVK Spiele 23-24 Stand 17.09.23'!J139</f>
        <v xml:space="preserve">Ignaz-Roth-Halle - Spielnr. 37 - KG: </v>
      </c>
      <c r="R139" t="s">
        <v>33</v>
      </c>
      <c r="S139" t="b">
        <v>1</v>
      </c>
      <c r="U139" t="s">
        <v>78</v>
      </c>
      <c r="V139">
        <v>3</v>
      </c>
    </row>
    <row r="140" spans="1:22" x14ac:dyDescent="0.2">
      <c r="A140" t="str">
        <f>'TVK Spiele 23-24 Stand 17.09.23'!F140&amp;" - "&amp;'TVK Spiele 23-24 Stand 17.09.23'!G140</f>
        <v>TVK U16m2 - Eintracht Lambsheim e.V.</v>
      </c>
      <c r="B140" s="1">
        <f>'TVK Spiele 23-24 Stand 17.09.23'!D140</f>
        <v>45360.5</v>
      </c>
      <c r="C140" s="2">
        <f>'TVK Spiele 23-24 Stand 17.09.23'!D140</f>
        <v>45360.5</v>
      </c>
      <c r="D140" s="1">
        <f>'TVK Spiele 23-24 Stand 17.09.23'!D140</f>
        <v>45360.5</v>
      </c>
      <c r="E140" s="2">
        <f t="shared" si="4"/>
        <v>45360.5625</v>
      </c>
      <c r="F140" t="b">
        <v>0</v>
      </c>
      <c r="G140" t="b">
        <v>0</v>
      </c>
      <c r="H140" s="1">
        <f>'TVK Spiele 23-24 Stand 17.09.23'!D140</f>
        <v>45360.5</v>
      </c>
      <c r="P140" t="str">
        <f>"Persönlich;TVK Basketball;TVK Basketball Spiele;"&amp;'TVK Spiele 23-24 Stand 17.09.23'!E140</f>
        <v>Persönlich;TVK Basketball;TVK Basketball Spiele;TVK U16m2</v>
      </c>
      <c r="Q140" t="str">
        <f>'TVK Spiele 23-24 Stand 17.09.23'!H140&amp;" - Spielnr. "&amp;'TVK Spiele 23-24 Stand 17.09.23'!A140&amp;" - KG: "&amp;'TVK Spiele 23-24 Stand 17.09.23'!J140</f>
        <v>Regionale Schule - Spielnr. 52 - KG: TVK U16m</v>
      </c>
      <c r="R140" t="s">
        <v>33</v>
      </c>
      <c r="S140" t="b">
        <v>1</v>
      </c>
      <c r="U140" t="s">
        <v>78</v>
      </c>
      <c r="V140">
        <v>3</v>
      </c>
    </row>
    <row r="141" spans="1:22" x14ac:dyDescent="0.2">
      <c r="A141" t="str">
        <f>'TVK Spiele 23-24 Stand 17.09.23'!F141&amp;" - "&amp;'TVK Spiele 23-24 Stand 17.09.23'!G141</f>
        <v>TVK U16m - Trimmelter SV</v>
      </c>
      <c r="B141" s="1">
        <f>'TVK Spiele 23-24 Stand 17.09.23'!D141</f>
        <v>45360.583333333336</v>
      </c>
      <c r="C141" s="2">
        <f>'TVK Spiele 23-24 Stand 17.09.23'!D141</f>
        <v>45360.583333333336</v>
      </c>
      <c r="D141" s="1">
        <f>'TVK Spiele 23-24 Stand 17.09.23'!D141</f>
        <v>45360.583333333336</v>
      </c>
      <c r="E141" s="2">
        <f t="shared" si="4"/>
        <v>45360.645833333336</v>
      </c>
      <c r="F141" t="b">
        <v>0</v>
      </c>
      <c r="G141" t="b">
        <v>0</v>
      </c>
      <c r="H141" s="1">
        <f>'TVK Spiele 23-24 Stand 17.09.23'!D141</f>
        <v>45360.583333333336</v>
      </c>
      <c r="P141" t="str">
        <f>"Persönlich;TVK Basketball;TVK Basketball Spiele;"&amp;'TVK Spiele 23-24 Stand 17.09.23'!E141</f>
        <v>Persönlich;TVK Basketball;TVK Basketball Spiele;TVK U16m</v>
      </c>
      <c r="Q141" t="str">
        <f>'TVK Spiele 23-24 Stand 17.09.23'!H141&amp;" - Spielnr. "&amp;'TVK Spiele 23-24 Stand 17.09.23'!A141&amp;" - KG: "&amp;'TVK Spiele 23-24 Stand 17.09.23'!J141</f>
        <v>Regionale Schule - Spielnr. 124 - KG: TVK U16m2</v>
      </c>
      <c r="R141" t="s">
        <v>33</v>
      </c>
      <c r="S141" t="b">
        <v>1</v>
      </c>
      <c r="U141" t="s">
        <v>78</v>
      </c>
      <c r="V141">
        <v>3</v>
      </c>
    </row>
    <row r="142" spans="1:22" x14ac:dyDescent="0.2">
      <c r="A142" t="str">
        <f>'TVK Spiele 23-24 Stand 17.09.23'!F142&amp;" - "&amp;'TVK Spiele 23-24 Stand 17.09.23'!G142</f>
        <v>TVK II - Eintracht Lambsheim 2</v>
      </c>
      <c r="B142" s="1">
        <f>'TVK Spiele 23-24 Stand 17.09.23'!D142</f>
        <v>45360.666666666664</v>
      </c>
      <c r="C142" s="2">
        <f>'TVK Spiele 23-24 Stand 17.09.23'!D142</f>
        <v>45360.666666666664</v>
      </c>
      <c r="D142" s="1">
        <f>'TVK Spiele 23-24 Stand 17.09.23'!D142</f>
        <v>45360.666666666664</v>
      </c>
      <c r="E142" s="2">
        <f t="shared" si="4"/>
        <v>45360.729166666664</v>
      </c>
      <c r="F142" t="b">
        <v>0</v>
      </c>
      <c r="G142" t="b">
        <v>0</v>
      </c>
      <c r="H142" s="1">
        <f>'TVK Spiele 23-24 Stand 17.09.23'!D142</f>
        <v>45360.666666666664</v>
      </c>
      <c r="P142" t="str">
        <f>"Persönlich;TVK Basketball;TVK Basketball Spiele;"&amp;'TVK Spiele 23-24 Stand 17.09.23'!E142</f>
        <v>Persönlich;TVK Basketball;TVK Basketball Spiele;TVK II</v>
      </c>
      <c r="Q142" t="str">
        <f>'TVK Spiele 23-24 Stand 17.09.23'!H142&amp;" - Spielnr. "&amp;'TVK Spiele 23-24 Stand 17.09.23'!A142&amp;" - KG: "&amp;'TVK Spiele 23-24 Stand 17.09.23'!J142</f>
        <v>Regionale Schule - Spielnr. 38 - KG: TVK U18m</v>
      </c>
      <c r="R142" t="s">
        <v>33</v>
      </c>
      <c r="S142" t="b">
        <v>1</v>
      </c>
      <c r="U142" t="s">
        <v>78</v>
      </c>
      <c r="V142">
        <v>3</v>
      </c>
    </row>
    <row r="143" spans="1:22" x14ac:dyDescent="0.2">
      <c r="A143" t="str">
        <f>'TVK Spiele 23-24 Stand 17.09.23'!F143&amp;" - "&amp;'TVK Spiele 23-24 Stand 17.09.23'!G143</f>
        <v>TVK I - BBC Fastbreakers Rockenhausen</v>
      </c>
      <c r="B143" s="1">
        <f>'TVK Spiele 23-24 Stand 17.09.23'!D143</f>
        <v>45360.833333333336</v>
      </c>
      <c r="C143" s="2">
        <f>'TVK Spiele 23-24 Stand 17.09.23'!D143</f>
        <v>45360.833333333336</v>
      </c>
      <c r="D143" s="1">
        <f>'TVK Spiele 23-24 Stand 17.09.23'!D143</f>
        <v>45360.833333333336</v>
      </c>
      <c r="E143" s="2">
        <f t="shared" si="4"/>
        <v>45360.895833333336</v>
      </c>
      <c r="F143" t="b">
        <v>0</v>
      </c>
      <c r="G143" t="b">
        <v>0</v>
      </c>
      <c r="H143" s="1">
        <f>'TVK Spiele 23-24 Stand 17.09.23'!D143</f>
        <v>45360.833333333336</v>
      </c>
      <c r="P143" t="str">
        <f>"Persönlich;TVK Basketball;TVK Basketball Spiele;"&amp;'TVK Spiele 23-24 Stand 17.09.23'!E143</f>
        <v>Persönlich;TVK Basketball;TVK Basketball Spiele;TVK I</v>
      </c>
      <c r="Q143" t="str">
        <f>'TVK Spiele 23-24 Stand 17.09.23'!H143&amp;" - Spielnr. "&amp;'TVK Spiele 23-24 Stand 17.09.23'!A143&amp;" - KG: "&amp;'TVK Spiele 23-24 Stand 17.09.23'!J143</f>
        <v>Regionale Schule - Spielnr. 84 - KG: TVK Damen</v>
      </c>
      <c r="R143" t="s">
        <v>33</v>
      </c>
      <c r="S143" t="b">
        <v>1</v>
      </c>
      <c r="U143" t="s">
        <v>78</v>
      </c>
      <c r="V143">
        <v>3</v>
      </c>
    </row>
    <row r="144" spans="1:22" x14ac:dyDescent="0.2">
      <c r="A144" t="str">
        <f>'TVK Spiele 23-24 Stand 17.09.23'!F144&amp;" - "&amp;'TVK Spiele 23-24 Stand 17.09.23'!G144</f>
        <v>TVK U12mix1 - ASC Theresianum 1</v>
      </c>
      <c r="B144" s="1">
        <f>'TVK Spiele 23-24 Stand 17.09.23'!D144</f>
        <v>45361.416666666664</v>
      </c>
      <c r="C144" s="2">
        <f>'TVK Spiele 23-24 Stand 17.09.23'!D144</f>
        <v>45361.416666666664</v>
      </c>
      <c r="D144" s="1">
        <f>'TVK Spiele 23-24 Stand 17.09.23'!D144</f>
        <v>45361.416666666664</v>
      </c>
      <c r="E144" s="2">
        <f t="shared" si="4"/>
        <v>45361.479166666664</v>
      </c>
      <c r="F144" t="b">
        <v>0</v>
      </c>
      <c r="G144" t="b">
        <v>0</v>
      </c>
      <c r="H144" s="1">
        <f>'TVK Spiele 23-24 Stand 17.09.23'!D144</f>
        <v>45361.416666666664</v>
      </c>
      <c r="P144" t="str">
        <f>"Persönlich;TVK Basketball;TVK Basketball Spiele;"&amp;'TVK Spiele 23-24 Stand 17.09.23'!E144</f>
        <v>Persönlich;TVK Basketball;TVK Basketball Spiele;TVK U12mix1</v>
      </c>
      <c r="Q144" t="str">
        <f>'TVK Spiele 23-24 Stand 17.09.23'!H144&amp;" - Spielnr. "&amp;'TVK Spiele 23-24 Stand 17.09.23'!A144&amp;" - KG: "&amp;'TVK Spiele 23-24 Stand 17.09.23'!J144</f>
        <v>Regionale Schule - Spielnr. 84 - KG: TVK U12mix2</v>
      </c>
      <c r="R144" t="s">
        <v>33</v>
      </c>
      <c r="S144" t="b">
        <v>1</v>
      </c>
      <c r="U144" t="s">
        <v>78</v>
      </c>
      <c r="V144">
        <v>3</v>
      </c>
    </row>
    <row r="145" spans="1:22" x14ac:dyDescent="0.2">
      <c r="A145" t="str">
        <f>'TVK Spiele 23-24 Stand 17.09.23'!F145&amp;" - "&amp;'TVK Spiele 23-24 Stand 17.09.23'!G145</f>
        <v>TVK U12mix2 - Eintracht Lambsheim e.V.</v>
      </c>
      <c r="B145" s="1">
        <f>'TVK Spiele 23-24 Stand 17.09.23'!D145</f>
        <v>45361.5</v>
      </c>
      <c r="C145" s="2">
        <f>'TVK Spiele 23-24 Stand 17.09.23'!D145</f>
        <v>45361.5</v>
      </c>
      <c r="D145" s="1">
        <f>'TVK Spiele 23-24 Stand 17.09.23'!D145</f>
        <v>45361.5</v>
      </c>
      <c r="E145" s="2">
        <f t="shared" si="4"/>
        <v>45361.5625</v>
      </c>
      <c r="F145" t="b">
        <v>0</v>
      </c>
      <c r="G145" t="b">
        <v>0</v>
      </c>
      <c r="H145" s="1">
        <f>'TVK Spiele 23-24 Stand 17.09.23'!D145</f>
        <v>45361.5</v>
      </c>
      <c r="P145" t="str">
        <f>"Persönlich;TVK Basketball;TVK Basketball Spiele;"&amp;'TVK Spiele 23-24 Stand 17.09.23'!E145</f>
        <v>Persönlich;TVK Basketball;TVK Basketball Spiele;TVK U12mix2</v>
      </c>
      <c r="Q145" t="str">
        <f>'TVK Spiele 23-24 Stand 17.09.23'!H145&amp;" - Spielnr. "&amp;'TVK Spiele 23-24 Stand 17.09.23'!A145&amp;" - KG: "&amp;'TVK Spiele 23-24 Stand 17.09.23'!J145</f>
        <v>Regionale Schule - Spielnr. 53 - KG: TVK U12mix1</v>
      </c>
      <c r="R145" t="s">
        <v>33</v>
      </c>
      <c r="S145" t="b">
        <v>1</v>
      </c>
      <c r="U145" t="s">
        <v>78</v>
      </c>
      <c r="V145">
        <v>3</v>
      </c>
    </row>
    <row r="146" spans="1:22" x14ac:dyDescent="0.2">
      <c r="A146" t="str">
        <f>'TVK Spiele 23-24 Stand 17.09.23'!F146&amp;" - "&amp;'TVK Spiele 23-24 Stand 17.09.23'!G146</f>
        <v>TVK U14m - BBC Rockenhausen</v>
      </c>
      <c r="B146" s="1">
        <f>'TVK Spiele 23-24 Stand 17.09.23'!D146</f>
        <v>45361.583333333336</v>
      </c>
      <c r="C146" s="2">
        <f>'TVK Spiele 23-24 Stand 17.09.23'!D146</f>
        <v>45361.583333333336</v>
      </c>
      <c r="D146" s="1">
        <f>'TVK Spiele 23-24 Stand 17.09.23'!D146</f>
        <v>45361.583333333336</v>
      </c>
      <c r="E146" s="2">
        <f t="shared" si="4"/>
        <v>45361.645833333336</v>
      </c>
      <c r="F146" t="b">
        <v>0</v>
      </c>
      <c r="G146" t="b">
        <v>0</v>
      </c>
      <c r="H146" s="1">
        <f>'TVK Spiele 23-24 Stand 17.09.23'!D146</f>
        <v>45361.583333333336</v>
      </c>
      <c r="P146" t="str">
        <f>"Persönlich;TVK Basketball;TVK Basketball Spiele;"&amp;'TVK Spiele 23-24 Stand 17.09.23'!E146</f>
        <v>Persönlich;TVK Basketball;TVK Basketball Spiele;TVK U14m</v>
      </c>
      <c r="Q146" t="str">
        <f>'TVK Spiele 23-24 Stand 17.09.23'!H146&amp;" - Spielnr. "&amp;'TVK Spiele 23-24 Stand 17.09.23'!A146&amp;" - KG: "&amp;'TVK Spiele 23-24 Stand 17.09.23'!J146</f>
        <v>Regionale Schule - Spielnr. 53 - KG: TVK U16w</v>
      </c>
      <c r="R146" t="s">
        <v>33</v>
      </c>
      <c r="S146" t="b">
        <v>1</v>
      </c>
      <c r="U146" t="s">
        <v>78</v>
      </c>
      <c r="V146">
        <v>3</v>
      </c>
    </row>
    <row r="147" spans="1:22" x14ac:dyDescent="0.2">
      <c r="A147" t="str">
        <f>'TVK Spiele 23-24 Stand 17.09.23'!F147&amp;" - "&amp;'TVK Spiele 23-24 Stand 17.09.23'!G147</f>
        <v>TVK U16w - Eintracht Lambsheim e.V.</v>
      </c>
      <c r="B147" s="1">
        <f>'TVK Spiele 23-24 Stand 17.09.23'!D147</f>
        <v>45361.666666666664</v>
      </c>
      <c r="C147" s="2">
        <f>'TVK Spiele 23-24 Stand 17.09.23'!D147</f>
        <v>45361.666666666664</v>
      </c>
      <c r="D147" s="1">
        <f>'TVK Spiele 23-24 Stand 17.09.23'!D147</f>
        <v>45361.666666666664</v>
      </c>
      <c r="E147" s="2">
        <f t="shared" si="4"/>
        <v>45361.729166666664</v>
      </c>
      <c r="F147" t="b">
        <v>0</v>
      </c>
      <c r="G147" t="b">
        <v>0</v>
      </c>
      <c r="H147" s="1">
        <f>'TVK Spiele 23-24 Stand 17.09.23'!D147</f>
        <v>45361.666666666664</v>
      </c>
      <c r="P147" t="str">
        <f>"Persönlich;TVK Basketball;TVK Basketball Spiele;"&amp;'TVK Spiele 23-24 Stand 17.09.23'!E147</f>
        <v>Persönlich;TVK Basketball;TVK Basketball Spiele;TVK U16w</v>
      </c>
      <c r="Q147" t="str">
        <f>'TVK Spiele 23-24 Stand 17.09.23'!H147&amp;" - Spielnr. "&amp;'TVK Spiele 23-24 Stand 17.09.23'!A147&amp;" - KG: "&amp;'TVK Spiele 23-24 Stand 17.09.23'!J147</f>
        <v>Regionale Schule - Spielnr. 53 - KG: TVK U14m</v>
      </c>
      <c r="R147" t="s">
        <v>33</v>
      </c>
      <c r="S147" t="b">
        <v>1</v>
      </c>
      <c r="U147" t="s">
        <v>78</v>
      </c>
      <c r="V147">
        <v>3</v>
      </c>
    </row>
    <row r="148" spans="1:22" x14ac:dyDescent="0.2">
      <c r="A148" t="str">
        <f>'TVK Spiele 23-24 Stand 17.09.23'!F148&amp;" - "&amp;'TVK Spiele 23-24 Stand 17.09.23'!G148</f>
        <v>TSG Maxdorf 1 - TVK U12mix1</v>
      </c>
      <c r="B148" s="1">
        <f>'TVK Spiele 23-24 Stand 17.09.23'!D148</f>
        <v>45367.5</v>
      </c>
      <c r="C148" s="2">
        <f>'TVK Spiele 23-24 Stand 17.09.23'!D148</f>
        <v>45367.5</v>
      </c>
      <c r="D148" s="1">
        <f>'TVK Spiele 23-24 Stand 17.09.23'!D148</f>
        <v>45367.5</v>
      </c>
      <c r="E148" s="2">
        <f t="shared" si="4"/>
        <v>45367.5625</v>
      </c>
      <c r="F148" t="b">
        <v>0</v>
      </c>
      <c r="G148" t="b">
        <v>0</v>
      </c>
      <c r="H148" s="1">
        <f>'TVK Spiele 23-24 Stand 17.09.23'!D148</f>
        <v>45367.5</v>
      </c>
      <c r="P148" t="str">
        <f>"Persönlich;TVK Basketball;TVK Basketball Spiele;"&amp;'TVK Spiele 23-24 Stand 17.09.23'!E148</f>
        <v>Persönlich;TVK Basketball;TVK Basketball Spiele;TVK U12mix1</v>
      </c>
      <c r="Q148" t="str">
        <f>'TVK Spiele 23-24 Stand 17.09.23'!H148&amp;" - Spielnr. "&amp;'TVK Spiele 23-24 Stand 17.09.23'!A148&amp;" - KG: "&amp;'TVK Spiele 23-24 Stand 17.09.23'!J148</f>
        <v xml:space="preserve">Waldsporthalle - Spielnr. 88 - KG: </v>
      </c>
      <c r="R148" t="s">
        <v>33</v>
      </c>
      <c r="S148" t="b">
        <v>1</v>
      </c>
      <c r="U148" t="s">
        <v>78</v>
      </c>
      <c r="V148">
        <v>3</v>
      </c>
    </row>
    <row r="149" spans="1:22" x14ac:dyDescent="0.2">
      <c r="A149" t="str">
        <f>'TVK Spiele 23-24 Stand 17.09.23'!F149&amp;" - "&amp;'TVK Spiele 23-24 Stand 17.09.23'!G149</f>
        <v>Eintracht Lambsheim e.V. - TVK U14m</v>
      </c>
      <c r="B149" s="1">
        <f>'TVK Spiele 23-24 Stand 17.09.23'!D149</f>
        <v>45367.583333333336</v>
      </c>
      <c r="C149" s="2">
        <f>'TVK Spiele 23-24 Stand 17.09.23'!D149</f>
        <v>45367.583333333336</v>
      </c>
      <c r="D149" s="1">
        <f>'TVK Spiele 23-24 Stand 17.09.23'!D149</f>
        <v>45367.583333333336</v>
      </c>
      <c r="E149" s="2">
        <f t="shared" si="4"/>
        <v>45367.645833333336</v>
      </c>
      <c r="F149" t="b">
        <v>0</v>
      </c>
      <c r="G149" t="b">
        <v>0</v>
      </c>
      <c r="H149" s="1">
        <f>'TVK Spiele 23-24 Stand 17.09.23'!D149</f>
        <v>45367.583333333336</v>
      </c>
      <c r="P149" t="str">
        <f>"Persönlich;TVK Basketball;TVK Basketball Spiele;"&amp;'TVK Spiele 23-24 Stand 17.09.23'!E149</f>
        <v>Persönlich;TVK Basketball;TVK Basketball Spiele;TVK U14m</v>
      </c>
      <c r="Q149" t="str">
        <f>'TVK Spiele 23-24 Stand 17.09.23'!H149&amp;" - Spielnr. "&amp;'TVK Spiele 23-24 Stand 17.09.23'!A149&amp;" - KG: "&amp;'TVK Spiele 23-24 Stand 17.09.23'!J149</f>
        <v xml:space="preserve">Karl-Wendel-Schule - Spielnr. 55 - KG: </v>
      </c>
      <c r="R149" t="s">
        <v>33</v>
      </c>
      <c r="S149" t="b">
        <v>1</v>
      </c>
      <c r="U149" t="s">
        <v>78</v>
      </c>
      <c r="V149">
        <v>3</v>
      </c>
    </row>
    <row r="150" spans="1:22" x14ac:dyDescent="0.2">
      <c r="A150" t="str">
        <f>'TVK Spiele 23-24 Stand 17.09.23'!F150&amp;" - "&amp;'TVK Spiele 23-24 Stand 17.09.23'!G150</f>
        <v>TSG Maxdorf 2 - TVK U12mix2</v>
      </c>
      <c r="B150" s="1">
        <f>'TVK Spiele 23-24 Stand 17.09.23'!D150</f>
        <v>45367.583333333336</v>
      </c>
      <c r="C150" s="2">
        <f>'TVK Spiele 23-24 Stand 17.09.23'!D150</f>
        <v>45367.583333333336</v>
      </c>
      <c r="D150" s="1">
        <f>'TVK Spiele 23-24 Stand 17.09.23'!D150</f>
        <v>45367.583333333336</v>
      </c>
      <c r="E150" s="2">
        <f t="shared" si="4"/>
        <v>45367.645833333336</v>
      </c>
      <c r="F150" t="b">
        <v>0</v>
      </c>
      <c r="G150" t="b">
        <v>0</v>
      </c>
      <c r="H150" s="1">
        <f>'TVK Spiele 23-24 Stand 17.09.23'!D150</f>
        <v>45367.583333333336</v>
      </c>
      <c r="P150" t="str">
        <f>"Persönlich;TVK Basketball;TVK Basketball Spiele;"&amp;'TVK Spiele 23-24 Stand 17.09.23'!E150</f>
        <v>Persönlich;TVK Basketball;TVK Basketball Spiele;TVK U12mix2</v>
      </c>
      <c r="Q150" t="str">
        <f>'TVK Spiele 23-24 Stand 17.09.23'!H150&amp;" - Spielnr. "&amp;'TVK Spiele 23-24 Stand 17.09.23'!A150&amp;" - KG: "&amp;'TVK Spiele 23-24 Stand 17.09.23'!J150</f>
        <v xml:space="preserve">Waldsporthalle - Spielnr. 55 - KG: </v>
      </c>
      <c r="R150" t="s">
        <v>33</v>
      </c>
      <c r="S150" t="b">
        <v>1</v>
      </c>
      <c r="U150" t="s">
        <v>78</v>
      </c>
      <c r="V150">
        <v>3</v>
      </c>
    </row>
    <row r="151" spans="1:22" x14ac:dyDescent="0.2">
      <c r="A151" t="str">
        <f>'TVK Spiele 23-24 Stand 17.09.23'!F151&amp;" - "&amp;'TVK Spiele 23-24 Stand 17.09.23'!G151</f>
        <v>SG Lützel-Post Koblenz - TVK U16m</v>
      </c>
      <c r="B151" s="1">
        <f>'TVK Spiele 23-24 Stand 17.09.23'!D151</f>
        <v>45367.635416666664</v>
      </c>
      <c r="C151" s="2">
        <f>'TVK Spiele 23-24 Stand 17.09.23'!D151</f>
        <v>45367.635416666664</v>
      </c>
      <c r="D151" s="1">
        <f>'TVK Spiele 23-24 Stand 17.09.23'!D151</f>
        <v>45367.635416666664</v>
      </c>
      <c r="E151" s="2">
        <f t="shared" si="4"/>
        <v>45367.697916666664</v>
      </c>
      <c r="F151" t="b">
        <v>0</v>
      </c>
      <c r="G151" t="b">
        <v>0</v>
      </c>
      <c r="H151" s="1">
        <f>'TVK Spiele 23-24 Stand 17.09.23'!D151</f>
        <v>45367.635416666664</v>
      </c>
      <c r="P151" t="str">
        <f>"Persönlich;TVK Basketball;TVK Basketball Spiele;"&amp;'TVK Spiele 23-24 Stand 17.09.23'!E151</f>
        <v>Persönlich;TVK Basketball;TVK Basketball Spiele;TVK U16m</v>
      </c>
      <c r="Q151" t="str">
        <f>'TVK Spiele 23-24 Stand 17.09.23'!H151&amp;" - Spielnr. "&amp;'TVK Spiele 23-24 Stand 17.09.23'!A151&amp;" - KG: "&amp;'TVK Spiele 23-24 Stand 17.09.23'!J151</f>
        <v xml:space="preserve">Schulzentrum auf der Karthause - Spielnr. 130 - KG: </v>
      </c>
      <c r="R151" t="s">
        <v>33</v>
      </c>
      <c r="S151" t="b">
        <v>1</v>
      </c>
      <c r="U151" t="s">
        <v>78</v>
      </c>
      <c r="V151">
        <v>3</v>
      </c>
    </row>
    <row r="152" spans="1:22" x14ac:dyDescent="0.2">
      <c r="A152" t="str">
        <f>'TVK Spiele 23-24 Stand 17.09.23'!F152&amp;" - "&amp;'TVK Spiele 23-24 Stand 17.09.23'!G152</f>
        <v>TSG Maxdorf - TVK U14w</v>
      </c>
      <c r="B152" s="1">
        <f>'TVK Spiele 23-24 Stand 17.09.23'!D152</f>
        <v>45367.666666666664</v>
      </c>
      <c r="C152" s="2">
        <f>'TVK Spiele 23-24 Stand 17.09.23'!D152</f>
        <v>45367.666666666664</v>
      </c>
      <c r="D152" s="1">
        <f>'TVK Spiele 23-24 Stand 17.09.23'!D152</f>
        <v>45367.666666666664</v>
      </c>
      <c r="E152" s="2">
        <f t="shared" si="4"/>
        <v>45367.729166666664</v>
      </c>
      <c r="F152" t="b">
        <v>0</v>
      </c>
      <c r="G152" t="b">
        <v>0</v>
      </c>
      <c r="H152" s="1">
        <f>'TVK Spiele 23-24 Stand 17.09.23'!D152</f>
        <v>45367.666666666664</v>
      </c>
      <c r="P152" t="str">
        <f>"Persönlich;TVK Basketball;TVK Basketball Spiele;"&amp;'TVK Spiele 23-24 Stand 17.09.23'!E152</f>
        <v>Persönlich;TVK Basketball;TVK Basketball Spiele;TVK U14w</v>
      </c>
      <c r="Q152" t="str">
        <f>'TVK Spiele 23-24 Stand 17.09.23'!H152&amp;" - Spielnr. "&amp;'TVK Spiele 23-24 Stand 17.09.23'!A152&amp;" - KG: "&amp;'TVK Spiele 23-24 Stand 17.09.23'!J152</f>
        <v xml:space="preserve">Waldsporthalle - Spielnr. 41 - KG: </v>
      </c>
      <c r="R152" t="s">
        <v>33</v>
      </c>
      <c r="S152" t="b">
        <v>1</v>
      </c>
      <c r="U152" t="s">
        <v>78</v>
      </c>
      <c r="V152">
        <v>3</v>
      </c>
    </row>
    <row r="153" spans="1:22" x14ac:dyDescent="0.2">
      <c r="A153" t="str">
        <f>'TVK Spiele 23-24 Stand 17.09.23'!F153&amp;" - "&amp;'TVK Spiele 23-24 Stand 17.09.23'!G153</f>
        <v>Eintracht Lambsheim e.V. 2 - TVK U16m2</v>
      </c>
      <c r="B153" s="1">
        <f>'TVK Spiele 23-24 Stand 17.09.23'!D153</f>
        <v>45367.666666666664</v>
      </c>
      <c r="C153" s="2">
        <f>'TVK Spiele 23-24 Stand 17.09.23'!D153</f>
        <v>45367.666666666664</v>
      </c>
      <c r="D153" s="1">
        <f>'TVK Spiele 23-24 Stand 17.09.23'!D153</f>
        <v>45367.666666666664</v>
      </c>
      <c r="E153" s="2">
        <f t="shared" si="4"/>
        <v>45367.729166666664</v>
      </c>
      <c r="F153" t="b">
        <v>0</v>
      </c>
      <c r="G153" t="b">
        <v>0</v>
      </c>
      <c r="H153" s="1">
        <f>'TVK Spiele 23-24 Stand 17.09.23'!D153</f>
        <v>45367.666666666664</v>
      </c>
      <c r="P153" t="str">
        <f>"Persönlich;TVK Basketball;TVK Basketball Spiele;"&amp;'TVK Spiele 23-24 Stand 17.09.23'!E153</f>
        <v>Persönlich;TVK Basketball;TVK Basketball Spiele;TVK U16m2</v>
      </c>
      <c r="Q153" t="str">
        <f>'TVK Spiele 23-24 Stand 17.09.23'!H153&amp;" - Spielnr. "&amp;'TVK Spiele 23-24 Stand 17.09.23'!A153&amp;" - KG: "&amp;'TVK Spiele 23-24 Stand 17.09.23'!J153</f>
        <v xml:space="preserve">Karl-Wendel-Schule - Spielnr. 54 - KG: </v>
      </c>
      <c r="R153" t="s">
        <v>33</v>
      </c>
      <c r="S153" t="b">
        <v>1</v>
      </c>
      <c r="U153" t="s">
        <v>78</v>
      </c>
      <c r="V153">
        <v>3</v>
      </c>
    </row>
    <row r="154" spans="1:22" x14ac:dyDescent="0.2">
      <c r="A154" t="str">
        <f>'TVK Spiele 23-24 Stand 17.09.23'!F154&amp;" - "&amp;'TVK Spiele 23-24 Stand 17.09.23'!G154</f>
        <v>TV Clausen - TVK Damen</v>
      </c>
      <c r="B154" s="1">
        <f>'TVK Spiele 23-24 Stand 17.09.23'!D154</f>
        <v>45367.708333333336</v>
      </c>
      <c r="C154" s="2">
        <f>'TVK Spiele 23-24 Stand 17.09.23'!D154</f>
        <v>45367.708333333336</v>
      </c>
      <c r="D154" s="1">
        <f>'TVK Spiele 23-24 Stand 17.09.23'!D154</f>
        <v>45367.708333333336</v>
      </c>
      <c r="E154" s="2">
        <f t="shared" si="4"/>
        <v>45367.770833333336</v>
      </c>
      <c r="F154" t="b">
        <v>0</v>
      </c>
      <c r="G154" t="b">
        <v>0</v>
      </c>
      <c r="H154" s="1">
        <f>'TVK Spiele 23-24 Stand 17.09.23'!D154</f>
        <v>45367.708333333336</v>
      </c>
      <c r="P154" t="str">
        <f>"Persönlich;TVK Basketball;TVK Basketball Spiele;"&amp;'TVK Spiele 23-24 Stand 17.09.23'!E154</f>
        <v>Persönlich;TVK Basketball;TVK Basketball Spiele;TVK Damen</v>
      </c>
      <c r="Q154" t="str">
        <f>'TVK Spiele 23-24 Stand 17.09.23'!H154&amp;" - Spielnr. "&amp;'TVK Spiele 23-24 Stand 17.09.23'!A154&amp;" - KG: "&amp;'TVK Spiele 23-24 Stand 17.09.23'!J154</f>
        <v xml:space="preserve">Gräfensteinhalle - Spielnr. 88 - KG: </v>
      </c>
      <c r="R154" t="s">
        <v>33</v>
      </c>
      <c r="S154" t="b">
        <v>1</v>
      </c>
      <c r="U154" t="s">
        <v>78</v>
      </c>
      <c r="V154">
        <v>3</v>
      </c>
    </row>
    <row r="155" spans="1:22" x14ac:dyDescent="0.2">
      <c r="A155" t="str">
        <f>'TVK Spiele 23-24 Stand 17.09.23'!F155&amp;" - "&amp;'TVK Spiele 23-24 Stand 17.09.23'!G155</f>
        <v>TV Clausen - TVK II</v>
      </c>
      <c r="B155" s="1">
        <f>'TVK Spiele 23-24 Stand 17.09.23'!D155</f>
        <v>45367.791666666664</v>
      </c>
      <c r="C155" s="2">
        <f>'TVK Spiele 23-24 Stand 17.09.23'!D155</f>
        <v>45367.791666666664</v>
      </c>
      <c r="D155" s="1">
        <f>'TVK Spiele 23-24 Stand 17.09.23'!D155</f>
        <v>45367.791666666664</v>
      </c>
      <c r="E155" s="2">
        <f t="shared" si="4"/>
        <v>45367.854166666664</v>
      </c>
      <c r="F155" t="b">
        <v>0</v>
      </c>
      <c r="G155" t="b">
        <v>0</v>
      </c>
      <c r="H155" s="1">
        <f>'TVK Spiele 23-24 Stand 17.09.23'!D155</f>
        <v>45367.791666666664</v>
      </c>
      <c r="P155" t="str">
        <f>"Persönlich;TVK Basketball;TVK Basketball Spiele;"&amp;'TVK Spiele 23-24 Stand 17.09.23'!E155</f>
        <v>Persönlich;TVK Basketball;TVK Basketball Spiele;TVK II</v>
      </c>
      <c r="Q155" t="str">
        <f>'TVK Spiele 23-24 Stand 17.09.23'!H155&amp;" - Spielnr. "&amp;'TVK Spiele 23-24 Stand 17.09.23'!A155&amp;" - KG: "&amp;'TVK Spiele 23-24 Stand 17.09.23'!J155</f>
        <v xml:space="preserve">Gräfensteinhalle - Spielnr. 41 - KG: </v>
      </c>
      <c r="R155" t="s">
        <v>33</v>
      </c>
      <c r="S155" t="b">
        <v>1</v>
      </c>
      <c r="U155" t="s">
        <v>78</v>
      </c>
      <c r="V155">
        <v>3</v>
      </c>
    </row>
    <row r="156" spans="1:22" x14ac:dyDescent="0.2">
      <c r="A156" t="str">
        <f>'TVK Spiele 23-24 Stand 17.09.23'!F156&amp;" - "&amp;'TVK Spiele 23-24 Stand 17.09.23'!G156</f>
        <v>VfL Bad Kreuznach - TVK I</v>
      </c>
      <c r="B156" s="1">
        <f>'TVK Spiele 23-24 Stand 17.09.23'!D156</f>
        <v>45367.833333333336</v>
      </c>
      <c r="C156" s="2">
        <f>'TVK Spiele 23-24 Stand 17.09.23'!D156</f>
        <v>45367.833333333336</v>
      </c>
      <c r="D156" s="1">
        <f>'TVK Spiele 23-24 Stand 17.09.23'!D156</f>
        <v>45367.833333333336</v>
      </c>
      <c r="E156" s="2">
        <f t="shared" si="4"/>
        <v>45367.895833333336</v>
      </c>
      <c r="F156" t="b">
        <v>0</v>
      </c>
      <c r="G156" t="b">
        <v>0</v>
      </c>
      <c r="H156" s="1">
        <f>'TVK Spiele 23-24 Stand 17.09.23'!D156</f>
        <v>45367.833333333336</v>
      </c>
      <c r="P156" t="str">
        <f>"Persönlich;TVK Basketball;TVK Basketball Spiele;"&amp;'TVK Spiele 23-24 Stand 17.09.23'!E156</f>
        <v>Persönlich;TVK Basketball;TVK Basketball Spiele;TVK I</v>
      </c>
      <c r="Q156" t="str">
        <f>'TVK Spiele 23-24 Stand 17.09.23'!H156&amp;" - Spielnr. "&amp;'TVK Spiele 23-24 Stand 17.09.23'!A156&amp;" - KG: "&amp;'TVK Spiele 23-24 Stand 17.09.23'!J156</f>
        <v xml:space="preserve">Martin-Luther-King-Schule - Spielnr. 88 - KG: </v>
      </c>
      <c r="R156" t="s">
        <v>33</v>
      </c>
      <c r="S156" t="b">
        <v>1</v>
      </c>
      <c r="U156" t="s">
        <v>78</v>
      </c>
      <c r="V156">
        <v>3</v>
      </c>
    </row>
    <row r="157" spans="1:22" x14ac:dyDescent="0.2">
      <c r="A157" t="str">
        <f>'TVK Spiele 23-24 Stand 17.09.23'!F157&amp;" - "&amp;'TVK Spiele 23-24 Stand 17.09.23'!G157</f>
        <v>BBV 'Gorillas' Hassloch - TVK U18m</v>
      </c>
      <c r="B157" s="1">
        <f>'TVK Spiele 23-24 Stand 17.09.23'!D157</f>
        <v>45368.666666666664</v>
      </c>
      <c r="C157" s="2">
        <f>'TVK Spiele 23-24 Stand 17.09.23'!D157</f>
        <v>45368.666666666664</v>
      </c>
      <c r="D157" s="1">
        <f>'TVK Spiele 23-24 Stand 17.09.23'!D157</f>
        <v>45368.666666666664</v>
      </c>
      <c r="E157" s="2">
        <f t="shared" si="4"/>
        <v>45368.729166666664</v>
      </c>
      <c r="F157" t="b">
        <v>0</v>
      </c>
      <c r="G157" t="b">
        <v>0</v>
      </c>
      <c r="H157" s="1">
        <f>'TVK Spiele 23-24 Stand 17.09.23'!D157</f>
        <v>45368.666666666664</v>
      </c>
      <c r="P157" t="str">
        <f>"Persönlich;TVK Basketball;TVK Basketball Spiele;"&amp;'TVK Spiele 23-24 Stand 17.09.23'!E157</f>
        <v>Persönlich;TVK Basketball;TVK Basketball Spiele;TVK U18m</v>
      </c>
      <c r="Q157" t="str">
        <f>'TVK Spiele 23-24 Stand 17.09.23'!H157&amp;" - Spielnr. "&amp;'TVK Spiele 23-24 Stand 17.09.23'!A157&amp;" - KG: "&amp;'TVK Spiele 23-24 Stand 17.09.23'!J157</f>
        <v xml:space="preserve">Ernst-Reuter-Schule - Spielnr. 56 - KG: </v>
      </c>
      <c r="R157" t="s">
        <v>33</v>
      </c>
      <c r="S157" t="b">
        <v>1</v>
      </c>
      <c r="U157" t="s">
        <v>78</v>
      </c>
      <c r="V157">
        <v>3</v>
      </c>
    </row>
    <row r="158" spans="1:22" x14ac:dyDescent="0.2">
      <c r="A158" t="e">
        <f>'TVK Spiele 23-24 Stand 17.09.23'!#REF!&amp;" - "&amp;'TVK Spiele 23-24 Stand 17.09.23'!#REF!</f>
        <v>#REF!</v>
      </c>
      <c r="B158" s="1" t="e">
        <f>'TVK Spiele 23-24 Stand 17.09.23'!#REF!</f>
        <v>#REF!</v>
      </c>
      <c r="C158" s="2" t="e">
        <f>'TVK Spiele 23-24 Stand 17.09.23'!#REF!</f>
        <v>#REF!</v>
      </c>
      <c r="D158" s="1" t="e">
        <f>'TVK Spiele 23-24 Stand 17.09.23'!#REF!</f>
        <v>#REF!</v>
      </c>
      <c r="E158" s="2" t="e">
        <f t="shared" si="4"/>
        <v>#REF!</v>
      </c>
      <c r="F158" t="b">
        <v>0</v>
      </c>
      <c r="G158" t="b">
        <v>0</v>
      </c>
      <c r="H158" s="1" t="e">
        <f>'TVK Spiele 23-24 Stand 17.09.23'!#REF!</f>
        <v>#REF!</v>
      </c>
      <c r="P158" t="e">
        <f>"Persönlich;TVK Basketball;TVK Basketball Spiele;"&amp;'TVK Spiele 23-24 Stand 17.09.23'!#REF!</f>
        <v>#REF!</v>
      </c>
      <c r="Q158" t="e">
        <f>'TVK Spiele 23-24 Stand 17.09.23'!#REF!&amp;" - Spielnr. "&amp;'TVK Spiele 23-24 Stand 17.09.23'!#REF!&amp;" - KG: "&amp;'TVK Spiele 23-24 Stand 17.09.23'!#REF!</f>
        <v>#REF!</v>
      </c>
      <c r="R158" t="s">
        <v>33</v>
      </c>
      <c r="S158" t="b">
        <v>1</v>
      </c>
      <c r="U158" t="s">
        <v>78</v>
      </c>
      <c r="V158">
        <v>3</v>
      </c>
    </row>
    <row r="159" spans="1:22" x14ac:dyDescent="0.2">
      <c r="A159" t="e">
        <f>'TVK Spiele 23-24 Stand 17.09.23'!#REF!&amp;" - "&amp;'TVK Spiele 23-24 Stand 17.09.23'!#REF!</f>
        <v>#REF!</v>
      </c>
      <c r="B159" s="1" t="e">
        <f>'TVK Spiele 23-24 Stand 17.09.23'!#REF!</f>
        <v>#REF!</v>
      </c>
      <c r="C159" s="2" t="e">
        <f>'TVK Spiele 23-24 Stand 17.09.23'!#REF!</f>
        <v>#REF!</v>
      </c>
      <c r="D159" s="1" t="e">
        <f>'TVK Spiele 23-24 Stand 17.09.23'!#REF!</f>
        <v>#REF!</v>
      </c>
      <c r="E159" s="2" t="e">
        <f t="shared" si="4"/>
        <v>#REF!</v>
      </c>
      <c r="F159" t="b">
        <v>0</v>
      </c>
      <c r="G159" t="b">
        <v>0</v>
      </c>
      <c r="H159" s="1" t="e">
        <f>'TVK Spiele 23-24 Stand 17.09.23'!#REF!</f>
        <v>#REF!</v>
      </c>
      <c r="P159" t="e">
        <f>"Persönlich;TVK Basketball;TVK Basketball Spiele;"&amp;'TVK Spiele 23-24 Stand 17.09.23'!#REF!</f>
        <v>#REF!</v>
      </c>
      <c r="Q159" t="e">
        <f>'TVK Spiele 23-24 Stand 17.09.23'!#REF!&amp;" - Spielnr. "&amp;'TVK Spiele 23-24 Stand 17.09.23'!#REF!&amp;" - KG: "&amp;'TVK Spiele 23-24 Stand 17.09.23'!#REF!</f>
        <v>#REF!</v>
      </c>
      <c r="R159" t="s">
        <v>33</v>
      </c>
      <c r="S159" t="b">
        <v>1</v>
      </c>
      <c r="U159" t="s">
        <v>78</v>
      </c>
      <c r="V159">
        <v>3</v>
      </c>
    </row>
    <row r="160" spans="1:22" x14ac:dyDescent="0.2">
      <c r="A160" t="e">
        <f>'TVK Spiele 23-24 Stand 17.09.23'!#REF!&amp;" - "&amp;'TVK Spiele 23-24 Stand 17.09.23'!#REF!</f>
        <v>#REF!</v>
      </c>
      <c r="B160" s="1" t="e">
        <f>'TVK Spiele 23-24 Stand 17.09.23'!#REF!</f>
        <v>#REF!</v>
      </c>
      <c r="C160" s="2" t="e">
        <f>'TVK Spiele 23-24 Stand 17.09.23'!#REF!</f>
        <v>#REF!</v>
      </c>
      <c r="D160" s="1" t="e">
        <f>'TVK Spiele 23-24 Stand 17.09.23'!#REF!</f>
        <v>#REF!</v>
      </c>
      <c r="E160" s="2" t="e">
        <f t="shared" si="4"/>
        <v>#REF!</v>
      </c>
      <c r="F160" t="b">
        <v>0</v>
      </c>
      <c r="G160" t="b">
        <v>0</v>
      </c>
      <c r="H160" s="1" t="e">
        <f>'TVK Spiele 23-24 Stand 17.09.23'!#REF!</f>
        <v>#REF!</v>
      </c>
      <c r="P160" t="e">
        <f>"Persönlich;TVK Basketball;TVK Basketball Spiele;"&amp;'TVK Spiele 23-24 Stand 17.09.23'!#REF!</f>
        <v>#REF!</v>
      </c>
      <c r="Q160" t="e">
        <f>'TVK Spiele 23-24 Stand 17.09.23'!#REF!&amp;" - Spielnr. "&amp;'TVK Spiele 23-24 Stand 17.09.23'!#REF!&amp;" - KG: "&amp;'TVK Spiele 23-24 Stand 17.09.23'!#REF!</f>
        <v>#REF!</v>
      </c>
      <c r="R160" t="s">
        <v>33</v>
      </c>
      <c r="S160" t="b">
        <v>1</v>
      </c>
      <c r="U160" t="s">
        <v>78</v>
      </c>
      <c r="V160">
        <v>3</v>
      </c>
    </row>
    <row r="161" spans="1:22" x14ac:dyDescent="0.2">
      <c r="A161" t="e">
        <f>'TVK Spiele 23-24 Stand 17.09.23'!#REF!&amp;" - "&amp;'TVK Spiele 23-24 Stand 17.09.23'!#REF!</f>
        <v>#REF!</v>
      </c>
      <c r="B161" s="1" t="e">
        <f>'TVK Spiele 23-24 Stand 17.09.23'!#REF!</f>
        <v>#REF!</v>
      </c>
      <c r="C161" s="2" t="e">
        <f>'TVK Spiele 23-24 Stand 17.09.23'!#REF!</f>
        <v>#REF!</v>
      </c>
      <c r="D161" s="1" t="e">
        <f>'TVK Spiele 23-24 Stand 17.09.23'!#REF!</f>
        <v>#REF!</v>
      </c>
      <c r="E161" s="2" t="e">
        <f t="shared" si="4"/>
        <v>#REF!</v>
      </c>
      <c r="F161" t="b">
        <v>0</v>
      </c>
      <c r="G161" t="b">
        <v>0</v>
      </c>
      <c r="H161" s="1" t="e">
        <f>'TVK Spiele 23-24 Stand 17.09.23'!#REF!</f>
        <v>#REF!</v>
      </c>
      <c r="P161" t="e">
        <f>"Persönlich;TVK Basketball;TVK Basketball Spiele;"&amp;'TVK Spiele 23-24 Stand 17.09.23'!#REF!</f>
        <v>#REF!</v>
      </c>
      <c r="Q161" t="e">
        <f>'TVK Spiele 23-24 Stand 17.09.23'!#REF!&amp;" - Spielnr. "&amp;'TVK Spiele 23-24 Stand 17.09.23'!#REF!&amp;" - KG: "&amp;'TVK Spiele 23-24 Stand 17.09.23'!#REF!</f>
        <v>#REF!</v>
      </c>
      <c r="R161" t="s">
        <v>33</v>
      </c>
      <c r="S161" t="b">
        <v>1</v>
      </c>
      <c r="U161" t="s">
        <v>78</v>
      </c>
      <c r="V161">
        <v>3</v>
      </c>
    </row>
    <row r="162" spans="1:22" x14ac:dyDescent="0.2">
      <c r="A162" t="e">
        <f>'TVK Spiele 23-24 Stand 17.09.23'!#REF!&amp;" - "&amp;'TVK Spiele 23-24 Stand 17.09.23'!#REF!</f>
        <v>#REF!</v>
      </c>
      <c r="B162" s="1" t="e">
        <f>'TVK Spiele 23-24 Stand 17.09.23'!#REF!</f>
        <v>#REF!</v>
      </c>
      <c r="C162" s="2" t="e">
        <f>'TVK Spiele 23-24 Stand 17.09.23'!#REF!</f>
        <v>#REF!</v>
      </c>
      <c r="D162" s="1" t="e">
        <f>'TVK Spiele 23-24 Stand 17.09.23'!#REF!</f>
        <v>#REF!</v>
      </c>
      <c r="E162" s="2" t="e">
        <f t="shared" si="4"/>
        <v>#REF!</v>
      </c>
      <c r="F162" t="b">
        <v>0</v>
      </c>
      <c r="G162" t="b">
        <v>0</v>
      </c>
      <c r="H162" s="1" t="e">
        <f>'TVK Spiele 23-24 Stand 17.09.23'!#REF!</f>
        <v>#REF!</v>
      </c>
      <c r="P162" t="e">
        <f>"Persönlich;TVK Basketball;TVK Basketball Spiele;"&amp;'TVK Spiele 23-24 Stand 17.09.23'!#REF!</f>
        <v>#REF!</v>
      </c>
      <c r="Q162" t="e">
        <f>'TVK Spiele 23-24 Stand 17.09.23'!#REF!&amp;" - Spielnr. "&amp;'TVK Spiele 23-24 Stand 17.09.23'!#REF!&amp;" - KG: "&amp;'TVK Spiele 23-24 Stand 17.09.23'!#REF!</f>
        <v>#REF!</v>
      </c>
      <c r="R162" t="s">
        <v>33</v>
      </c>
      <c r="S162" t="b">
        <v>1</v>
      </c>
      <c r="U162" t="s">
        <v>78</v>
      </c>
      <c r="V162">
        <v>3</v>
      </c>
    </row>
    <row r="163" spans="1:22" x14ac:dyDescent="0.2">
      <c r="A163" t="e">
        <f>'TVK Spiele 23-24 Stand 17.09.23'!#REF!&amp;" - "&amp;'TVK Spiele 23-24 Stand 17.09.23'!#REF!</f>
        <v>#REF!</v>
      </c>
      <c r="B163" s="1" t="e">
        <f>'TVK Spiele 23-24 Stand 17.09.23'!#REF!</f>
        <v>#REF!</v>
      </c>
      <c r="C163" s="2" t="e">
        <f>'TVK Spiele 23-24 Stand 17.09.23'!#REF!</f>
        <v>#REF!</v>
      </c>
      <c r="D163" s="1" t="e">
        <f>'TVK Spiele 23-24 Stand 17.09.23'!#REF!</f>
        <v>#REF!</v>
      </c>
      <c r="E163" s="2" t="e">
        <f t="shared" si="4"/>
        <v>#REF!</v>
      </c>
      <c r="F163" t="b">
        <v>0</v>
      </c>
      <c r="G163" t="b">
        <v>0</v>
      </c>
      <c r="H163" s="1" t="e">
        <f>'TVK Spiele 23-24 Stand 17.09.23'!#REF!</f>
        <v>#REF!</v>
      </c>
      <c r="P163" t="e">
        <f>"Persönlich;TVK Basketball;TVK Basketball Spiele;"&amp;'TVK Spiele 23-24 Stand 17.09.23'!#REF!</f>
        <v>#REF!</v>
      </c>
      <c r="Q163" t="e">
        <f>'TVK Spiele 23-24 Stand 17.09.23'!#REF!&amp;" - Spielnr. "&amp;'TVK Spiele 23-24 Stand 17.09.23'!#REF!&amp;" - KG: "&amp;'TVK Spiele 23-24 Stand 17.09.23'!#REF!</f>
        <v>#REF!</v>
      </c>
      <c r="R163" t="s">
        <v>33</v>
      </c>
      <c r="S163" t="b">
        <v>1</v>
      </c>
      <c r="U163" t="s">
        <v>78</v>
      </c>
      <c r="V163">
        <v>3</v>
      </c>
    </row>
  </sheetData>
  <autoFilter ref="A1:V163"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7"/>
  <sheetViews>
    <sheetView workbookViewId="0">
      <selection activeCell="D25" sqref="D25"/>
    </sheetView>
  </sheetViews>
  <sheetFormatPr baseColWidth="10" defaultRowHeight="12.75" x14ac:dyDescent="0.2"/>
  <cols>
    <col min="1" max="1" width="19.7109375" bestFit="1" customWidth="1"/>
    <col min="3" max="3" width="25.42578125" bestFit="1" customWidth="1"/>
  </cols>
  <sheetData>
    <row r="1" spans="1:4" x14ac:dyDescent="0.2">
      <c r="A1" s="17" t="s">
        <v>80</v>
      </c>
      <c r="B1">
        <v>1</v>
      </c>
      <c r="C1" s="17" t="s">
        <v>86</v>
      </c>
      <c r="D1" s="17" t="s">
        <v>157</v>
      </c>
    </row>
    <row r="2" spans="1:4" x14ac:dyDescent="0.2">
      <c r="A2" t="s">
        <v>8</v>
      </c>
      <c r="B2">
        <v>2</v>
      </c>
      <c r="C2" t="s">
        <v>54</v>
      </c>
      <c r="D2" s="17" t="s">
        <v>158</v>
      </c>
    </row>
    <row r="3" spans="1:4" x14ac:dyDescent="0.2">
      <c r="A3" t="s">
        <v>55</v>
      </c>
      <c r="B3">
        <v>3</v>
      </c>
      <c r="C3" t="s">
        <v>56</v>
      </c>
      <c r="D3" s="17" t="s">
        <v>159</v>
      </c>
    </row>
    <row r="4" spans="1:4" x14ac:dyDescent="0.2">
      <c r="A4" t="s">
        <v>35</v>
      </c>
      <c r="B4">
        <v>4</v>
      </c>
      <c r="C4" t="s">
        <v>57</v>
      </c>
      <c r="D4" s="17" t="s">
        <v>160</v>
      </c>
    </row>
    <row r="5" spans="1:4" x14ac:dyDescent="0.2">
      <c r="A5" t="s">
        <v>46</v>
      </c>
      <c r="B5">
        <v>6</v>
      </c>
      <c r="C5" t="s">
        <v>58</v>
      </c>
      <c r="D5" s="17" t="s">
        <v>161</v>
      </c>
    </row>
    <row r="6" spans="1:4" x14ac:dyDescent="0.2">
      <c r="A6" t="s">
        <v>47</v>
      </c>
      <c r="B6">
        <v>7</v>
      </c>
      <c r="C6" t="s">
        <v>59</v>
      </c>
      <c r="D6" s="17" t="s">
        <v>163</v>
      </c>
    </row>
    <row r="7" spans="1:4" x14ac:dyDescent="0.2">
      <c r="A7" t="s">
        <v>60</v>
      </c>
      <c r="B7">
        <v>8</v>
      </c>
      <c r="C7" t="s">
        <v>61</v>
      </c>
      <c r="D7" s="17" t="s">
        <v>162</v>
      </c>
    </row>
    <row r="8" spans="1:4" x14ac:dyDescent="0.2">
      <c r="A8" t="s">
        <v>62</v>
      </c>
      <c r="B8">
        <v>9</v>
      </c>
      <c r="C8" t="s">
        <v>63</v>
      </c>
      <c r="D8" s="17" t="s">
        <v>165</v>
      </c>
    </row>
    <row r="9" spans="1:4" x14ac:dyDescent="0.2">
      <c r="A9" t="s">
        <v>53</v>
      </c>
      <c r="B9">
        <v>10</v>
      </c>
      <c r="C9" t="s">
        <v>64</v>
      </c>
      <c r="D9" s="17" t="s">
        <v>164</v>
      </c>
    </row>
    <row r="10" spans="1:4" x14ac:dyDescent="0.2">
      <c r="A10" t="s">
        <v>65</v>
      </c>
      <c r="B10">
        <v>11</v>
      </c>
      <c r="C10" t="s">
        <v>66</v>
      </c>
      <c r="D10" s="17" t="s">
        <v>166</v>
      </c>
    </row>
    <row r="11" spans="1:4" x14ac:dyDescent="0.2">
      <c r="A11" t="s">
        <v>67</v>
      </c>
      <c r="B11">
        <v>12</v>
      </c>
      <c r="C11" t="s">
        <v>68</v>
      </c>
      <c r="D11" s="17" t="s">
        <v>167</v>
      </c>
    </row>
    <row r="12" spans="1:4" x14ac:dyDescent="0.2">
      <c r="A12" t="s">
        <v>40</v>
      </c>
      <c r="B12">
        <v>13</v>
      </c>
      <c r="C12" t="s">
        <v>69</v>
      </c>
      <c r="D12" s="17" t="s">
        <v>168</v>
      </c>
    </row>
    <row r="13" spans="1:4" x14ac:dyDescent="0.2">
      <c r="A13" t="s">
        <v>38</v>
      </c>
      <c r="B13">
        <v>14</v>
      </c>
      <c r="C13" t="s">
        <v>70</v>
      </c>
      <c r="D13" s="17" t="s">
        <v>169</v>
      </c>
    </row>
    <row r="14" spans="1:4" x14ac:dyDescent="0.2">
      <c r="A14" t="s">
        <v>71</v>
      </c>
      <c r="B14">
        <v>15</v>
      </c>
      <c r="C14" t="s">
        <v>72</v>
      </c>
      <c r="D14" s="17" t="s">
        <v>170</v>
      </c>
    </row>
    <row r="15" spans="1:4" x14ac:dyDescent="0.2">
      <c r="A15" t="s">
        <v>50</v>
      </c>
      <c r="B15">
        <v>17</v>
      </c>
      <c r="C15" t="s">
        <v>73</v>
      </c>
      <c r="D15" s="17" t="s">
        <v>171</v>
      </c>
    </row>
    <row r="16" spans="1:4" x14ac:dyDescent="0.2">
      <c r="A16" t="s">
        <v>74</v>
      </c>
      <c r="B16">
        <v>16</v>
      </c>
      <c r="C16" t="s">
        <v>75</v>
      </c>
      <c r="D16" s="17" t="s">
        <v>172</v>
      </c>
    </row>
    <row r="17" spans="1:4" x14ac:dyDescent="0.2">
      <c r="A17" t="s">
        <v>41</v>
      </c>
      <c r="B17">
        <v>18</v>
      </c>
      <c r="C17" t="s">
        <v>76</v>
      </c>
      <c r="D17" s="17" t="s">
        <v>173</v>
      </c>
    </row>
    <row r="18" spans="1:4" x14ac:dyDescent="0.2">
      <c r="A18" t="s">
        <v>77</v>
      </c>
      <c r="B18">
        <v>19</v>
      </c>
      <c r="D18" s="17" t="s">
        <v>174</v>
      </c>
    </row>
    <row r="19" spans="1:4" x14ac:dyDescent="0.2">
      <c r="A19" s="17" t="s">
        <v>83</v>
      </c>
      <c r="B19">
        <v>24</v>
      </c>
      <c r="C19" s="17" t="s">
        <v>85</v>
      </c>
      <c r="D19" s="17" t="s">
        <v>175</v>
      </c>
    </row>
    <row r="20" spans="1:4" x14ac:dyDescent="0.2">
      <c r="A20" s="17" t="s">
        <v>82</v>
      </c>
      <c r="B20">
        <v>25</v>
      </c>
      <c r="C20" s="17" t="s">
        <v>87</v>
      </c>
      <c r="D20" s="17" t="s">
        <v>176</v>
      </c>
    </row>
    <row r="21" spans="1:4" x14ac:dyDescent="0.2">
      <c r="A21" t="s">
        <v>84</v>
      </c>
      <c r="B21">
        <v>1</v>
      </c>
      <c r="C21" s="17" t="s">
        <v>86</v>
      </c>
      <c r="D21" s="17" t="s">
        <v>177</v>
      </c>
    </row>
    <row r="22" spans="1:4" x14ac:dyDescent="0.2">
      <c r="A22" t="s">
        <v>88</v>
      </c>
      <c r="B22">
        <v>4</v>
      </c>
    </row>
    <row r="23" spans="1:4" x14ac:dyDescent="0.2">
      <c r="A23" t="s">
        <v>89</v>
      </c>
      <c r="B23">
        <v>26</v>
      </c>
      <c r="C23" t="s">
        <v>89</v>
      </c>
      <c r="D23" s="17" t="s">
        <v>178</v>
      </c>
    </row>
    <row r="24" spans="1:4" x14ac:dyDescent="0.2">
      <c r="A24" s="17" t="s">
        <v>212</v>
      </c>
      <c r="B24">
        <v>27</v>
      </c>
      <c r="C24" t="s">
        <v>59</v>
      </c>
      <c r="D24" s="17" t="s">
        <v>229</v>
      </c>
    </row>
    <row r="25" spans="1:4" x14ac:dyDescent="0.2">
      <c r="A25" t="s">
        <v>95</v>
      </c>
      <c r="B25">
        <v>28</v>
      </c>
      <c r="D25" s="17" t="s">
        <v>179</v>
      </c>
    </row>
    <row r="26" spans="1:4" x14ac:dyDescent="0.2">
      <c r="A26" s="17" t="s">
        <v>126</v>
      </c>
      <c r="B26">
        <v>29</v>
      </c>
      <c r="C26" s="17" t="s">
        <v>155</v>
      </c>
      <c r="D26" s="17" t="s">
        <v>180</v>
      </c>
    </row>
    <row r="27" spans="1:4" x14ac:dyDescent="0.2">
      <c r="A27" s="17" t="s">
        <v>128</v>
      </c>
      <c r="B27">
        <v>30</v>
      </c>
      <c r="C27" s="17" t="s">
        <v>156</v>
      </c>
      <c r="D27" s="17" t="s">
        <v>181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activeCell="A163" sqref="A163:F163"/>
    </sheetView>
  </sheetViews>
  <sheetFormatPr baseColWidth="10" defaultRowHeight="12.75" x14ac:dyDescent="0.2"/>
  <cols>
    <col min="1" max="2" width="15.28515625" bestFit="1" customWidth="1"/>
    <col min="4" max="5" width="33" bestFit="1" customWidth="1"/>
    <col min="6" max="6" width="27.28515625" bestFit="1" customWidth="1"/>
  </cols>
  <sheetData>
    <row r="1" spans="1:6" x14ac:dyDescent="0.2">
      <c r="A1" s="17" t="s">
        <v>133</v>
      </c>
      <c r="B1" s="17" t="s">
        <v>2</v>
      </c>
      <c r="C1" s="17" t="s">
        <v>134</v>
      </c>
      <c r="D1" s="17" t="s">
        <v>3</v>
      </c>
      <c r="E1" s="17" t="s">
        <v>4</v>
      </c>
      <c r="F1" s="17" t="s">
        <v>135</v>
      </c>
    </row>
    <row r="2" spans="1:6" x14ac:dyDescent="0.2">
      <c r="A2" s="30">
        <f>'DBB2023'!C2</f>
        <v>45185.458333333336</v>
      </c>
      <c r="B2" s="31">
        <f>'DBB2023'!C2</f>
        <v>45185.458333333336</v>
      </c>
      <c r="C2" s="4">
        <f>'DBB2023'!C2</f>
        <v>45185.458333333336</v>
      </c>
      <c r="D2" s="4" t="str">
        <f>'DBB2023'!D2</f>
        <v>BBV Landau</v>
      </c>
      <c r="E2" s="4" t="str">
        <f>'DBB2023'!E2</f>
        <v>TVK U12mix2</v>
      </c>
      <c r="F2" s="4" t="str">
        <f>'DBB2023'!F2</f>
        <v>Sporthalle West</v>
      </c>
    </row>
    <row r="3" spans="1:6" x14ac:dyDescent="0.2">
      <c r="A3" s="30">
        <f>'DBB2023'!C3</f>
        <v>45185.5</v>
      </c>
      <c r="B3" s="31">
        <f>'DBB2023'!C3</f>
        <v>45185.5</v>
      </c>
      <c r="C3" s="4">
        <f>'DBB2023'!C3</f>
        <v>45185.5</v>
      </c>
      <c r="D3" s="4" t="str">
        <f>'DBB2023'!D3</f>
        <v>SG TSG Deidesheim / Neustadt</v>
      </c>
      <c r="E3" s="4" t="str">
        <f>'DBB2023'!E3</f>
        <v>TVK U14w</v>
      </c>
      <c r="F3" s="4" t="str">
        <f>'DBB2023'!F3</f>
        <v>Böbig Schulzentrum</v>
      </c>
    </row>
    <row r="4" spans="1:6" x14ac:dyDescent="0.2">
      <c r="A4" s="30">
        <f>'DBB2023'!C4</f>
        <v>45185.666666666664</v>
      </c>
      <c r="B4" s="31">
        <f>'DBB2023'!C4</f>
        <v>45185.666666666664</v>
      </c>
      <c r="C4" s="4">
        <f>'DBB2023'!C4</f>
        <v>45185.666666666664</v>
      </c>
      <c r="D4" s="4" t="str">
        <f>'DBB2023'!D4</f>
        <v>SG Ludwigshafen / Frankenthal</v>
      </c>
      <c r="E4" s="4" t="str">
        <f>'DBB2023'!E4</f>
        <v>TVK U16w</v>
      </c>
      <c r="F4" s="4" t="str">
        <f>'DBB2023'!F4</f>
        <v>Theodor-Heuss-Gymnasium</v>
      </c>
    </row>
    <row r="5" spans="1:6" x14ac:dyDescent="0.2">
      <c r="A5" s="30">
        <f>'DBB2023'!C5</f>
        <v>45186.5</v>
      </c>
      <c r="B5" s="31">
        <f>'DBB2023'!C5</f>
        <v>45186.5</v>
      </c>
      <c r="C5" s="4">
        <f>'DBB2023'!C5</f>
        <v>45186.5</v>
      </c>
      <c r="D5" s="4" t="str">
        <f>'DBB2023'!D5</f>
        <v>DJK Nieder-Olm e. V. 1</v>
      </c>
      <c r="E5" s="4" t="str">
        <f>'DBB2023'!E5</f>
        <v>TVK U16m</v>
      </c>
      <c r="F5" s="4" t="str">
        <f>'DBB2023'!F5</f>
        <v>Heinz-Kerz-Halle</v>
      </c>
    </row>
    <row r="6" spans="1:6" x14ac:dyDescent="0.2">
      <c r="A6" s="30">
        <f>'DBB2023'!C6</f>
        <v>45186.625</v>
      </c>
      <c r="B6" s="31">
        <f>'DBB2023'!C6</f>
        <v>45186.625</v>
      </c>
      <c r="C6" s="4">
        <f>'DBB2023'!C6</f>
        <v>45186.625</v>
      </c>
      <c r="D6" s="4" t="str">
        <f>'DBB2023'!D6</f>
        <v>SG TSG Deidesheim / Neustadt</v>
      </c>
      <c r="E6" s="4" t="str">
        <f>'DBB2023'!E6</f>
        <v>TVK Damen</v>
      </c>
      <c r="F6" s="4" t="str">
        <f>'DBB2023'!F6</f>
        <v>Kurfürst-Ruprecht-Gymnasium</v>
      </c>
    </row>
    <row r="7" spans="1:6" x14ac:dyDescent="0.2">
      <c r="A7" s="30">
        <f>'DBB2023'!C7</f>
        <v>45186.708333333336</v>
      </c>
      <c r="B7" s="31">
        <f>'DBB2023'!C7</f>
        <v>45186.708333333336</v>
      </c>
      <c r="C7" s="4">
        <f>'DBB2023'!C7</f>
        <v>45186.708333333336</v>
      </c>
      <c r="D7" s="4" t="str">
        <f>'DBB2023'!D7</f>
        <v>BBV Landau</v>
      </c>
      <c r="E7" s="4" t="str">
        <f>'DBB2023'!E7</f>
        <v>TVK I</v>
      </c>
      <c r="F7" s="4" t="str">
        <f>'DBB2023'!F7</f>
        <v>Turnhalle Horstringschule</v>
      </c>
    </row>
    <row r="8" spans="1:6" x14ac:dyDescent="0.2">
      <c r="A8" s="30">
        <f>'DBB2023'!C8</f>
        <v>45192.5</v>
      </c>
      <c r="B8" s="31">
        <f>'DBB2023'!C8</f>
        <v>45192.5</v>
      </c>
      <c r="C8" s="4">
        <f>'DBB2023'!C8</f>
        <v>45192.5</v>
      </c>
      <c r="D8" s="4" t="str">
        <f>'DBB2023'!D8</f>
        <v>TVK U18m</v>
      </c>
      <c r="E8" s="4" t="str">
        <f>'DBB2023'!E8</f>
        <v>SG TV Dürkheim-BB-Int. Speyer</v>
      </c>
      <c r="F8" s="4" t="str">
        <f>'DBB2023'!F8</f>
        <v>Regionale Schule</v>
      </c>
    </row>
    <row r="9" spans="1:6" x14ac:dyDescent="0.2">
      <c r="A9" s="30">
        <f>'DBB2023'!C9</f>
        <v>45192.583333333336</v>
      </c>
      <c r="B9" s="31">
        <f>'DBB2023'!C9</f>
        <v>45192.583333333336</v>
      </c>
      <c r="C9" s="4">
        <f>'DBB2023'!C9</f>
        <v>45192.583333333336</v>
      </c>
      <c r="D9" s="4" t="str">
        <f>'DBB2023'!D9</f>
        <v>TVK II</v>
      </c>
      <c r="E9" s="4" t="str">
        <f>'DBB2023'!E9</f>
        <v>TV Bad Bergzabern 2</v>
      </c>
      <c r="F9" s="4" t="str">
        <f>'DBB2023'!F9</f>
        <v>Regionale Schule</v>
      </c>
    </row>
    <row r="10" spans="1:6" x14ac:dyDescent="0.2">
      <c r="A10" s="30">
        <f>'DBB2023'!C10</f>
        <v>45192.666666666664</v>
      </c>
      <c r="B10" s="31">
        <f>'DBB2023'!C10</f>
        <v>45192.666666666664</v>
      </c>
      <c r="C10" s="4">
        <f>'DBB2023'!C10</f>
        <v>45192.666666666664</v>
      </c>
      <c r="D10" s="4" t="str">
        <f>'DBB2023'!D10</f>
        <v>TVK Damen</v>
      </c>
      <c r="E10" s="4" t="str">
        <f>'DBB2023'!E10</f>
        <v>TG 1846 Worms</v>
      </c>
      <c r="F10" s="4" t="str">
        <f>'DBB2023'!F10</f>
        <v>Regionale Schule</v>
      </c>
    </row>
    <row r="11" spans="1:6" x14ac:dyDescent="0.2">
      <c r="A11" s="30">
        <f>'DBB2023'!C11</f>
        <v>45192.75</v>
      </c>
      <c r="B11" s="31">
        <f>'DBB2023'!C11</f>
        <v>45192.75</v>
      </c>
      <c r="C11" s="4">
        <f>'DBB2023'!C11</f>
        <v>45192.75</v>
      </c>
      <c r="D11" s="4" t="str">
        <f>'DBB2023'!D11</f>
        <v>TVK I</v>
      </c>
      <c r="E11" s="4" t="str">
        <f>'DBB2023'!E11</f>
        <v>TG 1846 Worms</v>
      </c>
      <c r="F11" s="4" t="str">
        <f>'DBB2023'!F11</f>
        <v>Regionale Schule</v>
      </c>
    </row>
    <row r="12" spans="1:6" x14ac:dyDescent="0.2">
      <c r="A12" s="30">
        <f>'DBB2023'!C12</f>
        <v>45193.5</v>
      </c>
      <c r="B12" s="31">
        <f>'DBB2023'!C12</f>
        <v>45193.5</v>
      </c>
      <c r="C12" s="4">
        <f>'DBB2023'!C12</f>
        <v>45193.5</v>
      </c>
      <c r="D12" s="4" t="str">
        <f>'DBB2023'!D12</f>
        <v>TVK U12mix2</v>
      </c>
      <c r="E12" s="4" t="str">
        <f>'DBB2023'!E12</f>
        <v>TV Bad Bergzabern</v>
      </c>
      <c r="F12" s="4" t="str">
        <f>'DBB2023'!F12</f>
        <v>Regionale Schule</v>
      </c>
    </row>
    <row r="13" spans="1:6" x14ac:dyDescent="0.2">
      <c r="A13" s="30">
        <f>'DBB2023'!C13</f>
        <v>45193.583333333336</v>
      </c>
      <c r="B13" s="31">
        <f>'DBB2023'!C13</f>
        <v>45193.583333333336</v>
      </c>
      <c r="C13" s="4">
        <f>'DBB2023'!C13</f>
        <v>45193.583333333336</v>
      </c>
      <c r="D13" s="4" t="str">
        <f>'DBB2023'!D13</f>
        <v>TVK U14w</v>
      </c>
      <c r="E13" s="4" t="str">
        <f>'DBB2023'!E13</f>
        <v>BBV Landau</v>
      </c>
      <c r="F13" s="4" t="str">
        <f>'DBB2023'!F13</f>
        <v>Regionale Schule</v>
      </c>
    </row>
    <row r="14" spans="1:6" x14ac:dyDescent="0.2">
      <c r="A14" s="30">
        <f>'DBB2023'!C14</f>
        <v>45193.666666666664</v>
      </c>
      <c r="B14" s="31">
        <f>'DBB2023'!C14</f>
        <v>45193.666666666664</v>
      </c>
      <c r="C14" s="4">
        <f>'DBB2023'!C14</f>
        <v>45193.666666666664</v>
      </c>
      <c r="D14" s="4" t="str">
        <f>'DBB2023'!D14</f>
        <v>TVK U16m</v>
      </c>
      <c r="E14" s="4" t="str">
        <f>'DBB2023'!E14</f>
        <v>1. FC Kaiserslautern</v>
      </c>
      <c r="F14" s="4" t="str">
        <f>'DBB2023'!F14</f>
        <v>Regionale Schule</v>
      </c>
    </row>
    <row r="15" spans="1:6" x14ac:dyDescent="0.2">
      <c r="A15" s="30">
        <f>'DBB2023'!C15</f>
        <v>45193.75</v>
      </c>
      <c r="B15" s="31">
        <f>'DBB2023'!C15</f>
        <v>45193.75</v>
      </c>
      <c r="C15" s="4">
        <f>'DBB2023'!C15</f>
        <v>45193.75</v>
      </c>
      <c r="D15" s="4" t="str">
        <f>'DBB2023'!D15</f>
        <v>TVK U16m2</v>
      </c>
      <c r="E15" s="4" t="str">
        <f>'DBB2023'!E15</f>
        <v>TV Ramstein</v>
      </c>
      <c r="F15" s="4" t="str">
        <f>'DBB2023'!F15</f>
        <v>Regionale Schule</v>
      </c>
    </row>
    <row r="16" spans="1:6" x14ac:dyDescent="0.2">
      <c r="A16" s="30" t="e">
        <f>'DBB2023'!#REF!</f>
        <v>#REF!</v>
      </c>
      <c r="B16" s="31" t="e">
        <f>'DBB2023'!#REF!</f>
        <v>#REF!</v>
      </c>
      <c r="C16" s="4" t="e">
        <f>'DBB2023'!#REF!</f>
        <v>#REF!</v>
      </c>
      <c r="D16" s="4" t="e">
        <f>'DBB2023'!#REF!</f>
        <v>#REF!</v>
      </c>
      <c r="E16" s="4" t="e">
        <f>'DBB2023'!#REF!</f>
        <v>#REF!</v>
      </c>
      <c r="F16" s="4" t="e">
        <f>'DBB2023'!#REF!</f>
        <v>#REF!</v>
      </c>
    </row>
    <row r="17" spans="1:6" x14ac:dyDescent="0.2">
      <c r="A17" s="30">
        <f>'DBB2023'!C16</f>
        <v>45199.541666666664</v>
      </c>
      <c r="B17" s="31">
        <f>'DBB2023'!C16</f>
        <v>45199.541666666664</v>
      </c>
      <c r="C17" s="4">
        <f>'DBB2023'!C16</f>
        <v>45199.541666666664</v>
      </c>
      <c r="D17" s="4" t="str">
        <f>'DBB2023'!D16</f>
        <v>SG TV Dürkheim-BB-Int. Speyer 1</v>
      </c>
      <c r="E17" s="4" t="str">
        <f>'DBB2023'!E16</f>
        <v>TVK U12mix1</v>
      </c>
      <c r="F17" s="4" t="str">
        <f>'DBB2023'!F16</f>
        <v>PSD Bank-Halle Nord</v>
      </c>
    </row>
    <row r="18" spans="1:6" x14ac:dyDescent="0.2">
      <c r="A18" s="30">
        <f>'DBB2023'!C17</f>
        <v>45199.666666666664</v>
      </c>
      <c r="B18" s="31">
        <f>'DBB2023'!C17</f>
        <v>45199.666666666664</v>
      </c>
      <c r="C18" s="4">
        <f>'DBB2023'!C17</f>
        <v>45199.666666666664</v>
      </c>
      <c r="D18" s="4" t="str">
        <f>'DBB2023'!D17</f>
        <v>TSG Maxdorf</v>
      </c>
      <c r="E18" s="4" t="str">
        <f>'DBB2023'!E17</f>
        <v>TVK U18m</v>
      </c>
      <c r="F18" s="4" t="str">
        <f>'DBB2023'!F17</f>
        <v>Waldsporthalle</v>
      </c>
    </row>
    <row r="19" spans="1:6" x14ac:dyDescent="0.2">
      <c r="A19" s="30">
        <f>'DBB2023'!C18</f>
        <v>45199.75</v>
      </c>
      <c r="B19" s="31">
        <f>'DBB2023'!C18</f>
        <v>45199.75</v>
      </c>
      <c r="C19" s="4">
        <f>'DBB2023'!C18</f>
        <v>45199.75</v>
      </c>
      <c r="D19" s="4" t="str">
        <f>'DBB2023'!D18</f>
        <v>TSG Maxdorf</v>
      </c>
      <c r="E19" s="4" t="str">
        <f>'DBB2023'!E18</f>
        <v>TVK Damen</v>
      </c>
      <c r="F19" s="4" t="str">
        <f>'DBB2023'!F18</f>
        <v>Waldsporthalle</v>
      </c>
    </row>
    <row r="20" spans="1:6" x14ac:dyDescent="0.2">
      <c r="A20" s="30">
        <f>'DBB2023'!C19</f>
        <v>45200.5</v>
      </c>
      <c r="B20" s="31">
        <f>'DBB2023'!C19</f>
        <v>45200.5</v>
      </c>
      <c r="C20" s="4">
        <f>'DBB2023'!C19</f>
        <v>45200.5</v>
      </c>
      <c r="D20" s="4" t="str">
        <f>'DBB2023'!D19</f>
        <v>TSG Maxdorf</v>
      </c>
      <c r="E20" s="4" t="str">
        <f>'DBB2023'!E19</f>
        <v>TVK U16w</v>
      </c>
      <c r="F20" s="4" t="str">
        <f>'DBB2023'!F19</f>
        <v>Waldsporthalle</v>
      </c>
    </row>
    <row r="21" spans="1:6" x14ac:dyDescent="0.2">
      <c r="A21" s="30">
        <f>'DBB2023'!C20</f>
        <v>45200.666666666664</v>
      </c>
      <c r="B21" s="31">
        <f>'DBB2023'!C20</f>
        <v>45200.666666666664</v>
      </c>
      <c r="C21" s="4">
        <f>'DBB2023'!C20</f>
        <v>45200.666666666664</v>
      </c>
      <c r="D21" s="4" t="str">
        <f>'DBB2023'!D20</f>
        <v>TSG Maxdorf</v>
      </c>
      <c r="E21" s="4" t="str">
        <f>'DBB2023'!E20</f>
        <v>TVK U14m</v>
      </c>
      <c r="F21" s="4" t="str">
        <f>'DBB2023'!F20</f>
        <v>Waldsporthalle</v>
      </c>
    </row>
    <row r="22" spans="1:6" x14ac:dyDescent="0.2">
      <c r="A22" s="30">
        <f>'DBB2023'!C21</f>
        <v>45200.666666666664</v>
      </c>
      <c r="B22" s="31">
        <f>'DBB2023'!C21</f>
        <v>45200.666666666664</v>
      </c>
      <c r="C22" s="4">
        <f>'DBB2023'!C21</f>
        <v>45200.666666666664</v>
      </c>
      <c r="D22" s="4" t="str">
        <f>'DBB2023'!D21</f>
        <v>TVG Baskets Trier 1</v>
      </c>
      <c r="E22" s="4" t="str">
        <f>'DBB2023'!E21</f>
        <v>TVK U16m</v>
      </c>
      <c r="F22" s="4" t="str">
        <f>'DBB2023'!F21</f>
        <v>FSG-Halle</v>
      </c>
    </row>
    <row r="23" spans="1:6" x14ac:dyDescent="0.2">
      <c r="A23" s="30">
        <f>'DBB2023'!C22</f>
        <v>45200.75</v>
      </c>
      <c r="B23" s="31">
        <f>'DBB2023'!C22</f>
        <v>45200.75</v>
      </c>
      <c r="C23" s="4">
        <f>'DBB2023'!C22</f>
        <v>45200.75</v>
      </c>
      <c r="D23" s="4" t="str">
        <f>'DBB2023'!D22</f>
        <v>ASC Theresianum Mainz 2</v>
      </c>
      <c r="E23" s="4" t="str">
        <f>'DBB2023'!E22</f>
        <v>TVK I</v>
      </c>
      <c r="F23" s="4" t="str">
        <f>'DBB2023'!F22</f>
        <v>Theresianum Mainz</v>
      </c>
    </row>
    <row r="24" spans="1:6" x14ac:dyDescent="0.2">
      <c r="A24" s="30">
        <f>'DBB2023'!C23</f>
        <v>45200.75</v>
      </c>
      <c r="B24" s="31">
        <f>'DBB2023'!C23</f>
        <v>45200.75</v>
      </c>
      <c r="C24" s="4">
        <f>'DBB2023'!C23</f>
        <v>45200.75</v>
      </c>
      <c r="D24" s="4" t="str">
        <f>'DBB2023'!D23</f>
        <v>TSG Maxdorf</v>
      </c>
      <c r="E24" s="4" t="str">
        <f>'DBB2023'!E23</f>
        <v>TVK U16m2</v>
      </c>
      <c r="F24" s="4" t="str">
        <f>'DBB2023'!F23</f>
        <v>Waldsporthalle</v>
      </c>
    </row>
    <row r="25" spans="1:6" x14ac:dyDescent="0.2">
      <c r="A25" s="30">
        <f>'DBB2023'!C24</f>
        <v>45206.5</v>
      </c>
      <c r="B25" s="31">
        <f>'DBB2023'!C24</f>
        <v>45206.5</v>
      </c>
      <c r="C25" s="4">
        <f>'DBB2023'!C24</f>
        <v>45206.5</v>
      </c>
      <c r="D25" s="4" t="str">
        <f>'DBB2023'!D24</f>
        <v>TVK U16m2</v>
      </c>
      <c r="E25" s="4" t="str">
        <f>'DBB2023'!E24</f>
        <v>SG Ludwigshafen/Frankenthal</v>
      </c>
      <c r="F25" s="4" t="str">
        <f>'DBB2023'!F24</f>
        <v>Regionale Schule</v>
      </c>
    </row>
    <row r="26" spans="1:6" x14ac:dyDescent="0.2">
      <c r="A26" s="30">
        <f>'DBB2023'!C25</f>
        <v>45206.583333333336</v>
      </c>
      <c r="B26" s="31">
        <f>'DBB2023'!C25</f>
        <v>45206.583333333336</v>
      </c>
      <c r="C26" s="4">
        <f>'DBB2023'!C25</f>
        <v>45206.583333333336</v>
      </c>
      <c r="D26" s="4" t="str">
        <f>'DBB2023'!D25</f>
        <v>TVK U16m</v>
      </c>
      <c r="E26" s="4" t="str">
        <f>'DBB2023'!E25</f>
        <v>Kaiserslautern Thunderbolts e.V.</v>
      </c>
      <c r="F26" s="4" t="str">
        <f>'DBB2023'!F25</f>
        <v>Regionale Schule</v>
      </c>
    </row>
    <row r="27" spans="1:6" x14ac:dyDescent="0.2">
      <c r="A27" s="30">
        <f>'DBB2023'!C26</f>
        <v>45206.666666666664</v>
      </c>
      <c r="B27" s="31">
        <f>'DBB2023'!C26</f>
        <v>45206.666666666664</v>
      </c>
      <c r="C27" s="4">
        <f>'DBB2023'!C26</f>
        <v>45206.666666666664</v>
      </c>
      <c r="D27" s="4" t="str">
        <f>'DBB2023'!D26</f>
        <v>TVK II</v>
      </c>
      <c r="E27" s="4" t="str">
        <f>'DBB2023'!E26</f>
        <v>SG Ludwigshafen/Frankenthal 2</v>
      </c>
      <c r="F27" s="4" t="str">
        <f>'DBB2023'!F26</f>
        <v>Regionale Schule</v>
      </c>
    </row>
    <row r="28" spans="1:6" x14ac:dyDescent="0.2">
      <c r="A28" s="30" t="e">
        <f>'DBB2023'!#REF!</f>
        <v>#REF!</v>
      </c>
      <c r="B28" s="31" t="e">
        <f>'DBB2023'!#REF!</f>
        <v>#REF!</v>
      </c>
      <c r="C28" s="4" t="e">
        <f>'DBB2023'!#REF!</f>
        <v>#REF!</v>
      </c>
      <c r="D28" s="4" t="e">
        <f>'DBB2023'!#REF!</f>
        <v>#REF!</v>
      </c>
      <c r="E28" s="4" t="e">
        <f>'DBB2023'!#REF!</f>
        <v>#REF!</v>
      </c>
      <c r="F28" s="4" t="e">
        <f>'DBB2023'!#REF!</f>
        <v>#REF!</v>
      </c>
    </row>
    <row r="29" spans="1:6" x14ac:dyDescent="0.2">
      <c r="A29" s="30">
        <f>'DBB2023'!C27</f>
        <v>45206.833333333336</v>
      </c>
      <c r="B29" s="31">
        <f>'DBB2023'!C27</f>
        <v>45206.833333333336</v>
      </c>
      <c r="C29" s="4">
        <f>'DBB2023'!C27</f>
        <v>45206.833333333336</v>
      </c>
      <c r="D29" s="4" t="str">
        <f>'DBB2023'!D27</f>
        <v>TVK I</v>
      </c>
      <c r="E29" s="4" t="str">
        <f>'DBB2023'!E27</f>
        <v>SG Ludwigshafen / Frankenthal</v>
      </c>
      <c r="F29" s="4" t="str">
        <f>'DBB2023'!F27</f>
        <v>Regionale Schule</v>
      </c>
    </row>
    <row r="30" spans="1:6" x14ac:dyDescent="0.2">
      <c r="A30" s="30">
        <f>'DBB2023'!C28</f>
        <v>45207.416666666664</v>
      </c>
      <c r="B30" s="31">
        <f>'DBB2023'!C28</f>
        <v>45207.416666666664</v>
      </c>
      <c r="C30" s="4">
        <f>'DBB2023'!C28</f>
        <v>45207.416666666664</v>
      </c>
      <c r="D30" s="4" t="str">
        <f>'DBB2023'!D28</f>
        <v>TVK U12mix1</v>
      </c>
      <c r="E30" s="4" t="str">
        <f>'DBB2023'!E28</f>
        <v>DJK Nieder-Olm e. V. 1</v>
      </c>
      <c r="F30" s="4" t="str">
        <f>'DBB2023'!F28</f>
        <v>Regionale Schule</v>
      </c>
    </row>
    <row r="31" spans="1:6" x14ac:dyDescent="0.2">
      <c r="A31" s="30">
        <f>'DBB2023'!C29</f>
        <v>45207.5</v>
      </c>
      <c r="B31" s="31">
        <f>'DBB2023'!C29</f>
        <v>45207.5</v>
      </c>
      <c r="C31" s="4">
        <f>'DBB2023'!C29</f>
        <v>45207.5</v>
      </c>
      <c r="D31" s="4" t="str">
        <f>'DBB2023'!D29</f>
        <v>TVK U14m</v>
      </c>
      <c r="E31" s="4" t="str">
        <f>'DBB2023'!E29</f>
        <v>SG Ludwigshafen/Frankenthal</v>
      </c>
      <c r="F31" s="4" t="str">
        <f>'DBB2023'!F29</f>
        <v>Regionale Schule</v>
      </c>
    </row>
    <row r="32" spans="1:6" x14ac:dyDescent="0.2">
      <c r="A32" s="30">
        <f>'DBB2023'!C30</f>
        <v>45207.583333333336</v>
      </c>
      <c r="B32" s="31">
        <f>'DBB2023'!C30</f>
        <v>45207.583333333336</v>
      </c>
      <c r="C32" s="4">
        <f>'DBB2023'!C30</f>
        <v>45207.583333333336</v>
      </c>
      <c r="D32" s="4" t="str">
        <f>'DBB2023'!D30</f>
        <v>TVK U14w</v>
      </c>
      <c r="E32" s="4" t="str">
        <f>'DBB2023'!E30</f>
        <v>SG Ludwigshafen / Frankenthal</v>
      </c>
      <c r="F32" s="4" t="str">
        <f>'DBB2023'!F30</f>
        <v>Regionale Schule</v>
      </c>
    </row>
    <row r="33" spans="1:6" x14ac:dyDescent="0.2">
      <c r="A33" s="30">
        <f>'DBB2023'!C31</f>
        <v>45207.666666666664</v>
      </c>
      <c r="B33" s="31">
        <f>'DBB2023'!C31</f>
        <v>45207.666666666664</v>
      </c>
      <c r="C33" s="4">
        <f>'DBB2023'!C31</f>
        <v>45207.666666666664</v>
      </c>
      <c r="D33" s="4" t="str">
        <f>'DBB2023'!D31</f>
        <v>TVK U16w</v>
      </c>
      <c r="E33" s="4" t="str">
        <f>'DBB2023'!E31</f>
        <v>Kaiserslautern Thunderbolts e.V.</v>
      </c>
      <c r="F33" s="4" t="str">
        <f>'DBB2023'!F31</f>
        <v>Regionale Schule</v>
      </c>
    </row>
    <row r="34" spans="1:6" x14ac:dyDescent="0.2">
      <c r="A34" s="30">
        <f>'DBB2023'!C32</f>
        <v>45207.75</v>
      </c>
      <c r="B34" s="31">
        <f>'DBB2023'!C32</f>
        <v>45207.75</v>
      </c>
      <c r="C34" s="4">
        <f>'DBB2023'!C32</f>
        <v>45207.75</v>
      </c>
      <c r="D34" s="4" t="str">
        <f>'DBB2023'!D32</f>
        <v>TVK U18m</v>
      </c>
      <c r="E34" s="4" t="str">
        <f>'DBB2023'!E32</f>
        <v>Kaiserslautern Thunderbolts e.V.</v>
      </c>
      <c r="F34" s="4" t="str">
        <f>'DBB2023'!F32</f>
        <v>Regionale Schule</v>
      </c>
    </row>
    <row r="35" spans="1:6" x14ac:dyDescent="0.2">
      <c r="A35" s="30">
        <f>'DBB2023'!C33</f>
        <v>45234.5</v>
      </c>
      <c r="B35" s="31">
        <f>'DBB2023'!C33</f>
        <v>45234.5</v>
      </c>
      <c r="C35" s="4">
        <f>'DBB2023'!C33</f>
        <v>45234.5</v>
      </c>
      <c r="D35" s="4" t="str">
        <f>'DBB2023'!D33</f>
        <v>TVK U12mix1</v>
      </c>
      <c r="E35" s="4" t="str">
        <f>'DBB2023'!E33</f>
        <v>SG Towers Speyer/Schifferstadt 1</v>
      </c>
      <c r="F35" s="4" t="str">
        <f>'DBB2023'!F33</f>
        <v>Regionale Schule</v>
      </c>
    </row>
    <row r="36" spans="1:6" x14ac:dyDescent="0.2">
      <c r="A36" s="30">
        <f>'DBB2023'!C34</f>
        <v>45234.583333333336</v>
      </c>
      <c r="B36" s="31">
        <f>'DBB2023'!C34</f>
        <v>45234.583333333336</v>
      </c>
      <c r="C36" s="4">
        <f>'DBB2023'!C34</f>
        <v>45234.583333333336</v>
      </c>
      <c r="D36" s="4" t="str">
        <f>'DBB2023'!D34</f>
        <v>TVK U16m</v>
      </c>
      <c r="E36" s="4" t="str">
        <f>'DBB2023'!E34</f>
        <v>SG TV Dürkheim/BIS Baskets Speyer</v>
      </c>
      <c r="F36" s="4" t="str">
        <f>'DBB2023'!F34</f>
        <v>Regionale Schule</v>
      </c>
    </row>
    <row r="37" spans="1:6" x14ac:dyDescent="0.2">
      <c r="A37" s="30">
        <f>'DBB2023'!C35</f>
        <v>45234.666666666664</v>
      </c>
      <c r="B37" s="31">
        <f>'DBB2023'!C35</f>
        <v>45234.666666666664</v>
      </c>
      <c r="C37" s="4">
        <f>'DBB2023'!C35</f>
        <v>45234.666666666664</v>
      </c>
      <c r="D37" s="4" t="str">
        <f>'DBB2023'!D35</f>
        <v>TVK II</v>
      </c>
      <c r="E37" s="4" t="str">
        <f>'DBB2023'!E35</f>
        <v>BBC Mehlingen</v>
      </c>
      <c r="F37" s="4" t="str">
        <f>'DBB2023'!F35</f>
        <v>Regionale Schule</v>
      </c>
    </row>
    <row r="38" spans="1:6" x14ac:dyDescent="0.2">
      <c r="A38" s="30">
        <f>'DBB2023'!C36</f>
        <v>45234.75</v>
      </c>
      <c r="B38" s="31">
        <f>'DBB2023'!C36</f>
        <v>45234.75</v>
      </c>
      <c r="C38" s="4">
        <f>'DBB2023'!C36</f>
        <v>45234.75</v>
      </c>
      <c r="D38" s="4" t="str">
        <f>'DBB2023'!D36</f>
        <v>TVK Damen</v>
      </c>
      <c r="E38" s="4" t="str">
        <f>'DBB2023'!E36</f>
        <v>TV Oppenheim</v>
      </c>
      <c r="F38" s="4" t="str">
        <f>'DBB2023'!F36</f>
        <v>Regionale Schule</v>
      </c>
    </row>
    <row r="39" spans="1:6" x14ac:dyDescent="0.2">
      <c r="A39" s="30">
        <f>'DBB2023'!C37</f>
        <v>45234.833333333336</v>
      </c>
      <c r="B39" s="31">
        <f>'DBB2023'!C37</f>
        <v>45234.833333333336</v>
      </c>
      <c r="C39" s="4">
        <f>'DBB2023'!C37</f>
        <v>45234.833333333336</v>
      </c>
      <c r="D39" s="4" t="str">
        <f>'DBB2023'!D37</f>
        <v>TVK I</v>
      </c>
      <c r="E39" s="4" t="str">
        <f>'DBB2023'!E37</f>
        <v>TS Germersheim</v>
      </c>
      <c r="F39" s="4" t="str">
        <f>'DBB2023'!F37</f>
        <v>Regionale Schule</v>
      </c>
    </row>
    <row r="40" spans="1:6" x14ac:dyDescent="0.2">
      <c r="A40" s="30">
        <f>'DBB2023'!C38</f>
        <v>45235.5</v>
      </c>
      <c r="B40" s="31">
        <f>'DBB2023'!C38</f>
        <v>45235.5</v>
      </c>
      <c r="C40" s="4">
        <f>'DBB2023'!C38</f>
        <v>45235.5</v>
      </c>
      <c r="D40" s="4" t="str">
        <f>'DBB2023'!D38</f>
        <v>TVK U14m</v>
      </c>
      <c r="E40" s="4" t="str">
        <f>'DBB2023'!E38</f>
        <v>BBC Mehlingen</v>
      </c>
      <c r="F40" s="4" t="str">
        <f>'DBB2023'!F38</f>
        <v>Regionale Schule</v>
      </c>
    </row>
    <row r="41" spans="1:6" x14ac:dyDescent="0.2">
      <c r="A41" s="30">
        <f>'DBB2023'!C39</f>
        <v>45235.583333333336</v>
      </c>
      <c r="B41" s="31">
        <f>'DBB2023'!C39</f>
        <v>45235.583333333336</v>
      </c>
      <c r="C41" s="4">
        <f>'DBB2023'!C39</f>
        <v>45235.583333333336</v>
      </c>
      <c r="D41" s="4" t="str">
        <f>'DBB2023'!D39</f>
        <v>TVK U16w</v>
      </c>
      <c r="E41" s="4" t="str">
        <f>'DBB2023'!E39</f>
        <v>BBC Mehlingen</v>
      </c>
      <c r="F41" s="4" t="str">
        <f>'DBB2023'!F39</f>
        <v>Regionale Schule</v>
      </c>
    </row>
    <row r="42" spans="1:6" x14ac:dyDescent="0.2">
      <c r="A42" s="30">
        <f>'DBB2023'!C40</f>
        <v>45235.666666666664</v>
      </c>
      <c r="B42" s="31">
        <f>'DBB2023'!C40</f>
        <v>45235.666666666664</v>
      </c>
      <c r="C42" s="4">
        <f>'DBB2023'!C40</f>
        <v>45235.666666666664</v>
      </c>
      <c r="D42" s="4" t="str">
        <f>'DBB2023'!D40</f>
        <v>TVK U18m</v>
      </c>
      <c r="E42" s="4" t="str">
        <f>'DBB2023'!E40</f>
        <v>TS Germersheim</v>
      </c>
      <c r="F42" s="4" t="str">
        <f>'DBB2023'!F40</f>
        <v>Regionale Schule</v>
      </c>
    </row>
    <row r="43" spans="1:6" x14ac:dyDescent="0.2">
      <c r="A43" s="30">
        <f>'DBB2023'!C41</f>
        <v>45241.541666666664</v>
      </c>
      <c r="B43" s="31">
        <f>'DBB2023'!C41</f>
        <v>45241.541666666664</v>
      </c>
      <c r="C43" s="4">
        <f>'DBB2023'!C41</f>
        <v>45241.541666666664</v>
      </c>
      <c r="D43" s="4" t="str">
        <f>'DBB2023'!D41</f>
        <v>SG Towers Speyer/Schifferstadt</v>
      </c>
      <c r="E43" s="4" t="str">
        <f>'DBB2023'!E41</f>
        <v>TVK U16w</v>
      </c>
      <c r="F43" s="4" t="str">
        <f>'DBB2023'!F41</f>
        <v>Osthalle</v>
      </c>
    </row>
    <row r="44" spans="1:6" x14ac:dyDescent="0.2">
      <c r="A44" s="30">
        <f>'DBB2023'!C42</f>
        <v>45242.416666666664</v>
      </c>
      <c r="B44" s="31">
        <f>'DBB2023'!C42</f>
        <v>45242.416666666664</v>
      </c>
      <c r="C44" s="4">
        <f>'DBB2023'!C42</f>
        <v>45242.416666666664</v>
      </c>
      <c r="D44" s="4" t="str">
        <f>'DBB2023'!D42</f>
        <v>1. FC Kaiserslautern 2</v>
      </c>
      <c r="E44" s="4" t="str">
        <f>'DBB2023'!E42</f>
        <v>TVK U16m2</v>
      </c>
      <c r="F44" s="4" t="str">
        <f>'DBB2023'!F42</f>
        <v>Grundschule Betzenberg</v>
      </c>
    </row>
    <row r="45" spans="1:6" x14ac:dyDescent="0.2">
      <c r="A45" s="30">
        <f>'DBB2023'!C43</f>
        <v>45242.416666666664</v>
      </c>
      <c r="B45" s="31">
        <f>'DBB2023'!C43</f>
        <v>45242.416666666664</v>
      </c>
      <c r="C45" s="4">
        <f>'DBB2023'!C43</f>
        <v>45242.416666666664</v>
      </c>
      <c r="D45" s="4" t="str">
        <f>'DBB2023'!D43</f>
        <v>1. FC Kaiserslautern 2</v>
      </c>
      <c r="E45" s="4" t="str">
        <f>'DBB2023'!E43</f>
        <v>TVK U12mix2</v>
      </c>
      <c r="F45" s="4" t="str">
        <f>'DBB2023'!F43</f>
        <v>Hohenstaufengymnasium KL</v>
      </c>
    </row>
    <row r="46" spans="1:6" x14ac:dyDescent="0.2">
      <c r="A46" s="30">
        <f>'DBB2023'!C44</f>
        <v>45242.5</v>
      </c>
      <c r="B46" s="31">
        <f>'DBB2023'!C44</f>
        <v>45242.5</v>
      </c>
      <c r="C46" s="4">
        <f>'DBB2023'!C44</f>
        <v>45242.5</v>
      </c>
      <c r="D46" s="4" t="str">
        <f>'DBB2023'!D44</f>
        <v>1. FC Kaiserslautern 2</v>
      </c>
      <c r="E46" s="4" t="str">
        <f>'DBB2023'!E44</f>
        <v>TVK Damen</v>
      </c>
      <c r="F46" s="4" t="str">
        <f>'DBB2023'!F44</f>
        <v>Grundschule Betzenberg</v>
      </c>
    </row>
    <row r="47" spans="1:6" x14ac:dyDescent="0.2">
      <c r="A47" s="30">
        <f>'DBB2023'!C45</f>
        <v>45242.5</v>
      </c>
      <c r="B47" s="31">
        <f>'DBB2023'!C45</f>
        <v>45242.5</v>
      </c>
      <c r="C47" s="4">
        <f>'DBB2023'!C45</f>
        <v>45242.5</v>
      </c>
      <c r="D47" s="4" t="str">
        <f>'DBB2023'!D45</f>
        <v>1. FC Kaiserslautern 1</v>
      </c>
      <c r="E47" s="4" t="str">
        <f>'DBB2023'!E45</f>
        <v>TVK U12mix1</v>
      </c>
      <c r="F47" s="4" t="str">
        <f>'DBB2023'!F45</f>
        <v>Hohenstaufengymnasium KL</v>
      </c>
    </row>
    <row r="48" spans="1:6" x14ac:dyDescent="0.2">
      <c r="A48" s="30">
        <f>'DBB2023'!C46</f>
        <v>45242.583333333336</v>
      </c>
      <c r="B48" s="31">
        <f>'DBB2023'!C46</f>
        <v>45242.583333333336</v>
      </c>
      <c r="C48" s="4">
        <f>'DBB2023'!C46</f>
        <v>45242.583333333336</v>
      </c>
      <c r="D48" s="4" t="str">
        <f>'DBB2023'!D46</f>
        <v>1. FC Kaiserslautern 2</v>
      </c>
      <c r="E48" s="4" t="str">
        <f>'DBB2023'!E46</f>
        <v>TVK I</v>
      </c>
      <c r="F48" s="4" t="str">
        <f>'DBB2023'!F46</f>
        <v>Grundschule Betzenberg</v>
      </c>
    </row>
    <row r="49" spans="1:6" x14ac:dyDescent="0.2">
      <c r="A49" s="30">
        <f>'DBB2023'!C47</f>
        <v>45242.583333333336</v>
      </c>
      <c r="B49" s="31">
        <f>'DBB2023'!C47</f>
        <v>45242.583333333336</v>
      </c>
      <c r="C49" s="4">
        <f>'DBB2023'!C47</f>
        <v>45242.583333333336</v>
      </c>
      <c r="D49" s="4" t="str">
        <f>'DBB2023'!D47</f>
        <v>1. FC Kaiserslautern</v>
      </c>
      <c r="E49" s="4" t="str">
        <f>'DBB2023'!E47</f>
        <v>TVK U14w</v>
      </c>
      <c r="F49" s="4" t="str">
        <f>'DBB2023'!F47</f>
        <v>Hohenstaufengymnasium KL</v>
      </c>
    </row>
    <row r="50" spans="1:6" x14ac:dyDescent="0.2">
      <c r="A50" s="30">
        <f>'DBB2023'!C48</f>
        <v>45242.583333333336</v>
      </c>
      <c r="B50" s="31">
        <f>'DBB2023'!C48</f>
        <v>45242.583333333336</v>
      </c>
      <c r="C50" s="4">
        <f>'DBB2023'!C48</f>
        <v>45242.583333333336</v>
      </c>
      <c r="D50" s="4" t="str">
        <f>'DBB2023'!D48</f>
        <v>SG Saarland</v>
      </c>
      <c r="E50" s="4" t="str">
        <f>'DBB2023'!E48</f>
        <v>TVK U16m</v>
      </c>
      <c r="F50" s="4" t="str">
        <f>'DBB2023'!F48</f>
        <v>Großsporthalle Ensdorf</v>
      </c>
    </row>
    <row r="51" spans="1:6" x14ac:dyDescent="0.2">
      <c r="A51" s="30">
        <f>'DBB2023'!C49</f>
        <v>45242.666666666664</v>
      </c>
      <c r="B51" s="31">
        <f>'DBB2023'!C49</f>
        <v>45242.666666666664</v>
      </c>
      <c r="C51" s="4">
        <f>'DBB2023'!C49</f>
        <v>45242.666666666664</v>
      </c>
      <c r="D51" s="4" t="str">
        <f>'DBB2023'!D49</f>
        <v>1. FC Kaiserslautern</v>
      </c>
      <c r="E51" s="4" t="str">
        <f>'DBB2023'!E49</f>
        <v>TVK U18m</v>
      </c>
      <c r="F51" s="4" t="str">
        <f>'DBB2023'!F49</f>
        <v>Grundschule Betzenberg</v>
      </c>
    </row>
    <row r="52" spans="1:6" x14ac:dyDescent="0.2">
      <c r="A52" s="30">
        <f>'DBB2023'!C50</f>
        <v>45242.666666666664</v>
      </c>
      <c r="B52" s="31">
        <f>'DBB2023'!C50</f>
        <v>45242.666666666664</v>
      </c>
      <c r="C52" s="4">
        <f>'DBB2023'!C50</f>
        <v>45242.666666666664</v>
      </c>
      <c r="D52" s="4" t="str">
        <f>'DBB2023'!D50</f>
        <v>1. FC Kaiserslautern 2</v>
      </c>
      <c r="E52" s="4" t="str">
        <f>'DBB2023'!E50</f>
        <v>TVK U14m</v>
      </c>
      <c r="F52" s="4" t="str">
        <f>'DBB2023'!F50</f>
        <v>Hohenstaufengymnasium KL</v>
      </c>
    </row>
    <row r="53" spans="1:6" x14ac:dyDescent="0.2">
      <c r="A53" s="30">
        <f>'DBB2023'!C51</f>
        <v>45248.5</v>
      </c>
      <c r="B53" s="31">
        <f>'DBB2023'!C51</f>
        <v>45248.5</v>
      </c>
      <c r="C53" s="4">
        <f>'DBB2023'!C51</f>
        <v>45248.5</v>
      </c>
      <c r="D53" s="4" t="str">
        <f>'DBB2023'!D51</f>
        <v>TVK U16m2</v>
      </c>
      <c r="E53" s="4" t="str">
        <f>'DBB2023'!E51</f>
        <v>TSG Grünstadt</v>
      </c>
      <c r="F53" s="4" t="str">
        <f>'DBB2023'!F51</f>
        <v>Regionale Schule</v>
      </c>
    </row>
    <row r="54" spans="1:6" x14ac:dyDescent="0.2">
      <c r="A54" s="30">
        <f>'DBB2023'!C52</f>
        <v>45248.583333333336</v>
      </c>
      <c r="B54" s="31">
        <f>'DBB2023'!C52</f>
        <v>45248.583333333336</v>
      </c>
      <c r="C54" s="4">
        <f>'DBB2023'!C52</f>
        <v>45248.583333333336</v>
      </c>
      <c r="D54" s="4" t="str">
        <f>'DBB2023'!D52</f>
        <v>TVK U16m</v>
      </c>
      <c r="E54" s="4" t="str">
        <f>'DBB2023'!E52</f>
        <v>ASC Theresianum Mainz I</v>
      </c>
      <c r="F54" s="4" t="str">
        <f>'DBB2023'!F52</f>
        <v>Regionale Schule</v>
      </c>
    </row>
    <row r="55" spans="1:6" x14ac:dyDescent="0.2">
      <c r="A55" s="30">
        <f>'DBB2023'!C53</f>
        <v>45248.666666666664</v>
      </c>
      <c r="B55" s="31">
        <f>'DBB2023'!C53</f>
        <v>45248.666666666664</v>
      </c>
      <c r="C55" s="4">
        <f>'DBB2023'!C53</f>
        <v>45248.666666666664</v>
      </c>
      <c r="D55" s="4" t="str">
        <f>'DBB2023'!D53</f>
        <v>TVK U18m</v>
      </c>
      <c r="E55" s="4" t="str">
        <f>'DBB2023'!E53</f>
        <v>VT Zweibrücken</v>
      </c>
      <c r="F55" s="4" t="str">
        <f>'DBB2023'!F53</f>
        <v>Regionale Schule</v>
      </c>
    </row>
    <row r="56" spans="1:6" x14ac:dyDescent="0.2">
      <c r="A56" s="30">
        <f>'DBB2023'!C54</f>
        <v>45248.75</v>
      </c>
      <c r="B56" s="31">
        <f>'DBB2023'!C54</f>
        <v>45248.75</v>
      </c>
      <c r="C56" s="4">
        <f>'DBB2023'!C54</f>
        <v>45248.75</v>
      </c>
      <c r="D56" s="4" t="str">
        <f>'DBB2023'!D54</f>
        <v>TVK II</v>
      </c>
      <c r="E56" s="4" t="str">
        <f>'DBB2023'!E54</f>
        <v>VT Zweibrücken 2</v>
      </c>
      <c r="F56" s="4" t="str">
        <f>'DBB2023'!F54</f>
        <v>Regionale Schule</v>
      </c>
    </row>
    <row r="57" spans="1:6" x14ac:dyDescent="0.2">
      <c r="A57" s="30">
        <f>'DBB2023'!C55</f>
        <v>45248.833333333336</v>
      </c>
      <c r="B57" s="31">
        <f>'DBB2023'!C55</f>
        <v>45248.833333333336</v>
      </c>
      <c r="C57" s="4">
        <f>'DBB2023'!C55</f>
        <v>45248.833333333336</v>
      </c>
      <c r="D57" s="4" t="str">
        <f>'DBB2023'!D55</f>
        <v>TVK I</v>
      </c>
      <c r="E57" s="4" t="str">
        <f>'DBB2023'!E55</f>
        <v>DJK Nieder-Olm 2</v>
      </c>
      <c r="F57" s="4" t="str">
        <f>'DBB2023'!F55</f>
        <v>Regionale Schule</v>
      </c>
    </row>
    <row r="58" spans="1:6" x14ac:dyDescent="0.2">
      <c r="A58" s="30">
        <f>'DBB2023'!C56</f>
        <v>45249.5</v>
      </c>
      <c r="B58" s="31">
        <f>'DBB2023'!C56</f>
        <v>45249.5</v>
      </c>
      <c r="C58" s="4">
        <f>'DBB2023'!C56</f>
        <v>45249.5</v>
      </c>
      <c r="D58" s="4" t="str">
        <f>'DBB2023'!D56</f>
        <v>TVK U12mix2</v>
      </c>
      <c r="E58" s="4" t="str">
        <f>'DBB2023'!E56</f>
        <v>SG TV Dürkheim-BB-Int. Speyer 2</v>
      </c>
      <c r="F58" s="4" t="str">
        <f>'DBB2023'!F56</f>
        <v>Regionale Schule</v>
      </c>
    </row>
    <row r="59" spans="1:6" x14ac:dyDescent="0.2">
      <c r="A59" s="30">
        <f>'DBB2023'!C57</f>
        <v>45249.583333333336</v>
      </c>
      <c r="B59" s="31">
        <f>'DBB2023'!C57</f>
        <v>45249.583333333336</v>
      </c>
      <c r="C59" s="4">
        <f>'DBB2023'!C57</f>
        <v>45249.583333333336</v>
      </c>
      <c r="D59" s="4" t="str">
        <f>'DBB2023'!D57</f>
        <v>TVK U14m</v>
      </c>
      <c r="E59" s="4" t="str">
        <f>'DBB2023'!E57</f>
        <v>SG TV Dürkheim-BB-Int. Speyer 2</v>
      </c>
      <c r="F59" s="4" t="str">
        <f>'DBB2023'!F57</f>
        <v>Regionale Schule</v>
      </c>
    </row>
    <row r="60" spans="1:6" x14ac:dyDescent="0.2">
      <c r="A60" s="30">
        <f>'DBB2023'!C58</f>
        <v>45249.666666666664</v>
      </c>
      <c r="B60" s="31">
        <f>'DBB2023'!C58</f>
        <v>45249.666666666664</v>
      </c>
      <c r="C60" s="4">
        <f>'DBB2023'!C58</f>
        <v>45249.666666666664</v>
      </c>
      <c r="D60" s="4" t="str">
        <f>'DBB2023'!D58</f>
        <v>TVK U14w</v>
      </c>
      <c r="E60" s="4" t="str">
        <f>'DBB2023'!E58</f>
        <v>TV Dürkheim</v>
      </c>
      <c r="F60" s="4" t="str">
        <f>'DBB2023'!F58</f>
        <v>Regionale Schule</v>
      </c>
    </row>
    <row r="61" spans="1:6" x14ac:dyDescent="0.2">
      <c r="A61" s="30">
        <f>'DBB2023'!C59</f>
        <v>45249.75</v>
      </c>
      <c r="B61" s="31">
        <f>'DBB2023'!C59</f>
        <v>45249.75</v>
      </c>
      <c r="C61" s="4">
        <f>'DBB2023'!C59</f>
        <v>45249.75</v>
      </c>
      <c r="D61" s="4" t="str">
        <f>'DBB2023'!D59</f>
        <v>TVK U16w</v>
      </c>
      <c r="E61" s="4" t="str">
        <f>'DBB2023'!E59</f>
        <v>VT Zweibrücken</v>
      </c>
      <c r="F61" s="4" t="str">
        <f>'DBB2023'!F59</f>
        <v>Regionale Schule</v>
      </c>
    </row>
    <row r="62" spans="1:6" x14ac:dyDescent="0.2">
      <c r="A62" s="30">
        <f>'DBB2023'!C60</f>
        <v>45255.416666666664</v>
      </c>
      <c r="B62" s="31">
        <f>'DBB2023'!C60</f>
        <v>45255.416666666664</v>
      </c>
      <c r="C62" s="4">
        <f>'DBB2023'!C60</f>
        <v>45255.416666666664</v>
      </c>
      <c r="D62" s="4" t="str">
        <f>'DBB2023'!D60</f>
        <v>Eintracht Lambsheim e.V.</v>
      </c>
      <c r="E62" s="4" t="str">
        <f>'DBB2023'!E60</f>
        <v>TVK U12mix2</v>
      </c>
      <c r="F62" s="4" t="str">
        <f>'DBB2023'!F60</f>
        <v>Karl-Wendel-Schule</v>
      </c>
    </row>
    <row r="63" spans="1:6" x14ac:dyDescent="0.2">
      <c r="A63" s="30">
        <f>'DBB2023'!C61</f>
        <v>45255.458333333336</v>
      </c>
      <c r="B63" s="31">
        <f>'DBB2023'!C61</f>
        <v>45255.458333333336</v>
      </c>
      <c r="C63" s="4">
        <f>'DBB2023'!C61</f>
        <v>45255.458333333336</v>
      </c>
      <c r="D63" s="4" t="str">
        <f>'DBB2023'!D61</f>
        <v>ASC Theresianum 1</v>
      </c>
      <c r="E63" s="4" t="str">
        <f>'DBB2023'!E61</f>
        <v>TVK U12mix1</v>
      </c>
      <c r="F63" s="4" t="str">
        <f>'DBB2023'!F61</f>
        <v>Theresianum Mainz</v>
      </c>
    </row>
    <row r="64" spans="1:6" x14ac:dyDescent="0.2">
      <c r="A64" s="30">
        <f>'DBB2023'!C62</f>
        <v>45255.479166666664</v>
      </c>
      <c r="B64" s="31">
        <f>'DBB2023'!C62</f>
        <v>45255.479166666664</v>
      </c>
      <c r="C64" s="4">
        <f>'DBB2023'!C62</f>
        <v>45255.479166666664</v>
      </c>
      <c r="D64" s="4" t="str">
        <f>'DBB2023'!D62</f>
        <v>BBC Rockenhausen</v>
      </c>
      <c r="E64" s="4" t="str">
        <f>'DBB2023'!E62</f>
        <v>TVK U14m</v>
      </c>
      <c r="F64" s="4" t="str">
        <f>'DBB2023'!F62</f>
        <v>Realschule</v>
      </c>
    </row>
    <row r="65" spans="1:6" x14ac:dyDescent="0.2">
      <c r="A65" s="30">
        <f>'DBB2023'!C63</f>
        <v>45255.583333333336</v>
      </c>
      <c r="B65" s="31">
        <f>'DBB2023'!C63</f>
        <v>45255.583333333336</v>
      </c>
      <c r="C65" s="4">
        <f>'DBB2023'!C63</f>
        <v>45255.583333333336</v>
      </c>
      <c r="D65" s="4" t="str">
        <f>'DBB2023'!D63</f>
        <v>Eintracht Lambsheim e.V.</v>
      </c>
      <c r="E65" s="4" t="str">
        <f>'DBB2023'!E63</f>
        <v>TVK U16w</v>
      </c>
      <c r="F65" s="4" t="str">
        <f>'DBB2023'!F63</f>
        <v>Karl-Wendel-Schule</v>
      </c>
    </row>
    <row r="66" spans="1:6" x14ac:dyDescent="0.2">
      <c r="A66" s="30">
        <f>'DBB2023'!C64</f>
        <v>45255.75</v>
      </c>
      <c r="B66" s="31">
        <f>'DBB2023'!C64</f>
        <v>45255.75</v>
      </c>
      <c r="C66" s="4">
        <f>'DBB2023'!C64</f>
        <v>45255.75</v>
      </c>
      <c r="D66" s="4" t="str">
        <f>'DBB2023'!D64</f>
        <v>Eintracht Lambsheim e.V.</v>
      </c>
      <c r="E66" s="4" t="str">
        <f>'DBB2023'!E64</f>
        <v>TVK U16m2</v>
      </c>
      <c r="F66" s="4" t="str">
        <f>'DBB2023'!F64</f>
        <v>Karl-Wendel-Schule</v>
      </c>
    </row>
    <row r="67" spans="1:6" x14ac:dyDescent="0.2">
      <c r="A67" s="30">
        <f>'DBB2023'!C65</f>
        <v>45255.75</v>
      </c>
      <c r="B67" s="31">
        <f>'DBB2023'!C65</f>
        <v>45255.75</v>
      </c>
      <c r="C67" s="4">
        <f>'DBB2023'!C65</f>
        <v>45255.75</v>
      </c>
      <c r="D67" s="4" t="str">
        <f>'DBB2023'!D65</f>
        <v>VfL Bad Kreuznach I</v>
      </c>
      <c r="E67" s="4" t="str">
        <f>'DBB2023'!E65</f>
        <v>TVK U16m</v>
      </c>
      <c r="F67" s="4" t="str">
        <f>'DBB2023'!F65</f>
        <v>Martin-Luther-King-Schule</v>
      </c>
    </row>
    <row r="68" spans="1:6" x14ac:dyDescent="0.2">
      <c r="A68" s="30">
        <f>'DBB2023'!C66</f>
        <v>45255.833333333336</v>
      </c>
      <c r="B68" s="31">
        <f>'DBB2023'!C66</f>
        <v>45255.833333333336</v>
      </c>
      <c r="C68" s="4">
        <f>'DBB2023'!C66</f>
        <v>45255.833333333336</v>
      </c>
      <c r="D68" s="4" t="str">
        <f>'DBB2023'!D66</f>
        <v>Eintracht Lambsheim 2</v>
      </c>
      <c r="E68" s="4" t="str">
        <f>'DBB2023'!E66</f>
        <v>TVK II</v>
      </c>
      <c r="F68" s="4" t="str">
        <f>'DBB2023'!F66</f>
        <v>Karl-Wendel-Schule</v>
      </c>
    </row>
    <row r="69" spans="1:6" x14ac:dyDescent="0.2">
      <c r="A69" s="30" t="e">
        <f>'DBB2023'!#REF!</f>
        <v>#REF!</v>
      </c>
      <c r="B69" s="31" t="e">
        <f>'DBB2023'!#REF!</f>
        <v>#REF!</v>
      </c>
      <c r="C69" s="4" t="e">
        <f>'DBB2023'!#REF!</f>
        <v>#REF!</v>
      </c>
      <c r="D69" s="4" t="e">
        <f>'DBB2023'!#REF!</f>
        <v>#REF!</v>
      </c>
      <c r="E69" s="4" t="e">
        <f>'DBB2023'!#REF!</f>
        <v>#REF!</v>
      </c>
      <c r="F69" s="4" t="e">
        <f>'DBB2023'!#REF!</f>
        <v>#REF!</v>
      </c>
    </row>
    <row r="70" spans="1:6" x14ac:dyDescent="0.2">
      <c r="A70" s="30">
        <f>'DBB2023'!C67</f>
        <v>45256.75</v>
      </c>
      <c r="B70" s="31">
        <f>'DBB2023'!C67</f>
        <v>45256.75</v>
      </c>
      <c r="C70" s="4">
        <f>'DBB2023'!C67</f>
        <v>45256.75</v>
      </c>
      <c r="D70" s="4" t="str">
        <f>'DBB2023'!D67</f>
        <v>BBC Fastbreakers Rockenhausen</v>
      </c>
      <c r="E70" s="4" t="str">
        <f>'DBB2023'!E67</f>
        <v>TVK I</v>
      </c>
      <c r="F70" s="4" t="str">
        <f>'DBB2023'!F67</f>
        <v>Realschule</v>
      </c>
    </row>
    <row r="71" spans="1:6" x14ac:dyDescent="0.2">
      <c r="A71" s="30">
        <f>'DBB2023'!C68</f>
        <v>45262.5</v>
      </c>
      <c r="B71" s="31">
        <f>'DBB2023'!C68</f>
        <v>45262.5</v>
      </c>
      <c r="C71" s="4">
        <f>'DBB2023'!C68</f>
        <v>45262.5</v>
      </c>
      <c r="D71" s="4" t="str">
        <f>'DBB2023'!D68</f>
        <v>TVK U16m2</v>
      </c>
      <c r="E71" s="4" t="str">
        <f>'DBB2023'!E68</f>
        <v>Eintracht Lambsheim e.V. 2</v>
      </c>
      <c r="F71" s="4" t="str">
        <f>'DBB2023'!F68</f>
        <v>Regionale Schule</v>
      </c>
    </row>
    <row r="72" spans="1:6" x14ac:dyDescent="0.2">
      <c r="A72" s="30">
        <f>'DBB2023'!C69</f>
        <v>45262.583333333336</v>
      </c>
      <c r="B72" s="31">
        <f>'DBB2023'!C69</f>
        <v>45262.583333333336</v>
      </c>
      <c r="C72" s="4">
        <f>'DBB2023'!C69</f>
        <v>45262.583333333336</v>
      </c>
      <c r="D72" s="4" t="str">
        <f>'DBB2023'!D69</f>
        <v>TVK U16m</v>
      </c>
      <c r="E72" s="4" t="str">
        <f>'DBB2023'!E69</f>
        <v>TV St. Ingbert</v>
      </c>
      <c r="F72" s="4" t="str">
        <f>'DBB2023'!F69</f>
        <v>Regionale Schule</v>
      </c>
    </row>
    <row r="73" spans="1:6" x14ac:dyDescent="0.2">
      <c r="A73" s="30">
        <f>'DBB2023'!C70</f>
        <v>45262.666666666664</v>
      </c>
      <c r="B73" s="31">
        <f>'DBB2023'!C70</f>
        <v>45262.666666666664</v>
      </c>
      <c r="C73" s="4">
        <f>'DBB2023'!C70</f>
        <v>45262.666666666664</v>
      </c>
      <c r="D73" s="4" t="str">
        <f>'DBB2023'!D70</f>
        <v>TVK II</v>
      </c>
      <c r="E73" s="4" t="str">
        <f>'DBB2023'!E70</f>
        <v>TV Clausen</v>
      </c>
      <c r="F73" s="4" t="str">
        <f>'DBB2023'!F70</f>
        <v>Regionale Schule</v>
      </c>
    </row>
    <row r="74" spans="1:6" x14ac:dyDescent="0.2">
      <c r="A74" s="30">
        <f>'DBB2023'!C71</f>
        <v>45262.75</v>
      </c>
      <c r="B74" s="31">
        <f>'DBB2023'!C71</f>
        <v>45262.75</v>
      </c>
      <c r="C74" s="4">
        <f>'DBB2023'!C71</f>
        <v>45262.75</v>
      </c>
      <c r="D74" s="4" t="str">
        <f>'DBB2023'!D71</f>
        <v>TVK Damen</v>
      </c>
      <c r="E74" s="4" t="str">
        <f>'DBB2023'!E71</f>
        <v>TV Clausen</v>
      </c>
      <c r="F74" s="4" t="str">
        <f>'DBB2023'!F71</f>
        <v>Regionale Schule</v>
      </c>
    </row>
    <row r="75" spans="1:6" x14ac:dyDescent="0.2">
      <c r="A75" s="30">
        <f>'DBB2023'!C72</f>
        <v>45262.833333333336</v>
      </c>
      <c r="B75" s="31">
        <f>'DBB2023'!C72</f>
        <v>45262.833333333336</v>
      </c>
      <c r="C75" s="4">
        <f>'DBB2023'!C72</f>
        <v>45262.833333333336</v>
      </c>
      <c r="D75" s="4" t="str">
        <f>'DBB2023'!D72</f>
        <v>TVK I</v>
      </c>
      <c r="E75" s="4" t="str">
        <f>'DBB2023'!E72</f>
        <v>VfL Bad Kreuznach</v>
      </c>
      <c r="F75" s="4" t="str">
        <f>'DBB2023'!F72</f>
        <v>Regionale Schule</v>
      </c>
    </row>
    <row r="76" spans="1:6" x14ac:dyDescent="0.2">
      <c r="A76" s="30">
        <f>'DBB2023'!C73</f>
        <v>45263.416666666664</v>
      </c>
      <c r="B76" s="31">
        <f>'DBB2023'!C73</f>
        <v>45263.416666666664</v>
      </c>
      <c r="C76" s="4">
        <f>'DBB2023'!C73</f>
        <v>45263.416666666664</v>
      </c>
      <c r="D76" s="4" t="str">
        <f>'DBB2023'!D73</f>
        <v>TVK U12mix2</v>
      </c>
      <c r="E76" s="4" t="str">
        <f>'DBB2023'!E73</f>
        <v>TSG Maxdorf 2</v>
      </c>
      <c r="F76" s="4" t="str">
        <f>'DBB2023'!F73</f>
        <v>Regionale Schule</v>
      </c>
    </row>
    <row r="77" spans="1:6" x14ac:dyDescent="0.2">
      <c r="A77" s="30">
        <f>'DBB2023'!C74</f>
        <v>45263.5</v>
      </c>
      <c r="B77" s="31">
        <f>'DBB2023'!C74</f>
        <v>45263.5</v>
      </c>
      <c r="C77" s="4">
        <f>'DBB2023'!C74</f>
        <v>45263.5</v>
      </c>
      <c r="D77" s="4" t="str">
        <f>'DBB2023'!D74</f>
        <v>TVK U12mix1</v>
      </c>
      <c r="E77" s="4" t="str">
        <f>'DBB2023'!E74</f>
        <v>TSG Maxdorf 1</v>
      </c>
      <c r="F77" s="4" t="str">
        <f>'DBB2023'!F74</f>
        <v>Regionale Schule</v>
      </c>
    </row>
    <row r="78" spans="1:6" x14ac:dyDescent="0.2">
      <c r="A78" s="30">
        <f>'DBB2023'!C75</f>
        <v>45263.583333333336</v>
      </c>
      <c r="B78" s="31">
        <f>'DBB2023'!C75</f>
        <v>45263.583333333336</v>
      </c>
      <c r="C78" s="4">
        <f>'DBB2023'!C75</f>
        <v>45263.583333333336</v>
      </c>
      <c r="D78" s="4" t="str">
        <f>'DBB2023'!D75</f>
        <v>TVK U14m</v>
      </c>
      <c r="E78" s="4" t="str">
        <f>'DBB2023'!E75</f>
        <v>Eintracht Lambsheim e.V.</v>
      </c>
      <c r="F78" s="4" t="str">
        <f>'DBB2023'!F75</f>
        <v>Regionale Schule</v>
      </c>
    </row>
    <row r="79" spans="1:6" x14ac:dyDescent="0.2">
      <c r="A79" s="30">
        <f>'DBB2023'!C76</f>
        <v>45263.666666666664</v>
      </c>
      <c r="B79" s="31">
        <f>'DBB2023'!C76</f>
        <v>45263.666666666664</v>
      </c>
      <c r="C79" s="4">
        <f>'DBB2023'!C76</f>
        <v>45263.666666666664</v>
      </c>
      <c r="D79" s="4" t="str">
        <f>'DBB2023'!D76</f>
        <v>TVK U14w</v>
      </c>
      <c r="E79" s="4" t="str">
        <f>'DBB2023'!E76</f>
        <v>TSG Maxdorf</v>
      </c>
      <c r="F79" s="4" t="str">
        <f>'DBB2023'!F76</f>
        <v>Regionale Schule</v>
      </c>
    </row>
    <row r="80" spans="1:6" x14ac:dyDescent="0.2">
      <c r="A80" s="30">
        <f>'DBB2023'!C77</f>
        <v>45263.75</v>
      </c>
      <c r="B80" s="31">
        <f>'DBB2023'!C77</f>
        <v>45263.75</v>
      </c>
      <c r="C80" s="4">
        <f>'DBB2023'!C77</f>
        <v>45263.75</v>
      </c>
      <c r="D80" s="4" t="str">
        <f>'DBB2023'!D77</f>
        <v>TVK U18m</v>
      </c>
      <c r="E80" s="4" t="str">
        <f>'DBB2023'!E77</f>
        <v>BBV 'Gorillas' Hassloch</v>
      </c>
      <c r="F80" s="4" t="str">
        <f>'DBB2023'!F77</f>
        <v>Regionale Schule</v>
      </c>
    </row>
    <row r="81" spans="1:6" x14ac:dyDescent="0.2">
      <c r="A81" s="30">
        <f>'DBB2023'!C78</f>
        <v>45269.416666666664</v>
      </c>
      <c r="B81" s="31">
        <f>'DBB2023'!C78</f>
        <v>45269.416666666664</v>
      </c>
      <c r="C81" s="4">
        <f>'DBB2023'!C78</f>
        <v>45269.416666666664</v>
      </c>
      <c r="D81" s="4" t="str">
        <f>'DBB2023'!D78</f>
        <v>TVK U12mix2</v>
      </c>
      <c r="E81" s="4" t="str">
        <f>'DBB2023'!E78</f>
        <v>BBV Landau</v>
      </c>
      <c r="F81" s="4" t="str">
        <f>'DBB2023'!F78</f>
        <v>Regionale Schule</v>
      </c>
    </row>
    <row r="82" spans="1:6" x14ac:dyDescent="0.2">
      <c r="A82" s="30">
        <f>'DBB2023'!C79</f>
        <v>45269.5</v>
      </c>
      <c r="B82" s="31">
        <f>'DBB2023'!C79</f>
        <v>45269.5</v>
      </c>
      <c r="C82" s="4">
        <f>'DBB2023'!C79</f>
        <v>45269.5</v>
      </c>
      <c r="D82" s="4" t="str">
        <f>'DBB2023'!D79</f>
        <v>TVK U14w</v>
      </c>
      <c r="E82" s="4" t="str">
        <f>'DBB2023'!E79</f>
        <v>SG TSG Deidesheim / Neustadt</v>
      </c>
      <c r="F82" s="4" t="str">
        <f>'DBB2023'!F79</f>
        <v>Regionale Schule</v>
      </c>
    </row>
    <row r="83" spans="1:6" x14ac:dyDescent="0.2">
      <c r="A83" s="30">
        <f>'DBB2023'!C80</f>
        <v>45269.583333333336</v>
      </c>
      <c r="B83" s="31">
        <f>'DBB2023'!C80</f>
        <v>45269.583333333336</v>
      </c>
      <c r="C83" s="4">
        <f>'DBB2023'!C80</f>
        <v>45269.583333333336</v>
      </c>
      <c r="D83" s="4" t="str">
        <f>'DBB2023'!D80</f>
        <v>TVK U16w</v>
      </c>
      <c r="E83" s="4" t="str">
        <f>'DBB2023'!E80</f>
        <v>SG Ludwigshafen / Frankenthal</v>
      </c>
      <c r="F83" s="4" t="str">
        <f>'DBB2023'!F80</f>
        <v>Regionale Schule</v>
      </c>
    </row>
    <row r="84" spans="1:6" x14ac:dyDescent="0.2">
      <c r="A84" s="30">
        <f>'DBB2023'!C81</f>
        <v>45269.625</v>
      </c>
      <c r="B84" s="31">
        <f>'DBB2023'!C81</f>
        <v>45269.625</v>
      </c>
      <c r="C84" s="4">
        <f>'DBB2023'!C81</f>
        <v>45269.625</v>
      </c>
      <c r="D84" s="4" t="str">
        <f>'DBB2023'!D81</f>
        <v>Trimmelter SV</v>
      </c>
      <c r="E84" s="4" t="str">
        <f>'DBB2023'!E81</f>
        <v>TVK U16m</v>
      </c>
      <c r="F84" s="4" t="str">
        <f>'DBB2023'!F81</f>
        <v>Keune-Halle</v>
      </c>
    </row>
    <row r="85" spans="1:6" x14ac:dyDescent="0.2">
      <c r="A85" s="30">
        <f>'DBB2023'!C82</f>
        <v>45269.666666666664</v>
      </c>
      <c r="B85" s="31">
        <f>'DBB2023'!C82</f>
        <v>45269.666666666664</v>
      </c>
      <c r="C85" s="4">
        <f>'DBB2023'!C82</f>
        <v>45269.666666666664</v>
      </c>
      <c r="D85" s="4" t="str">
        <f>'DBB2023'!D82</f>
        <v>TVK Damen</v>
      </c>
      <c r="E85" s="4" t="str">
        <f>'DBB2023'!E82</f>
        <v>SG TSG Deidesheim / Neustadt</v>
      </c>
      <c r="F85" s="4" t="str">
        <f>'DBB2023'!F82</f>
        <v>Regionale Schule</v>
      </c>
    </row>
    <row r="86" spans="1:6" x14ac:dyDescent="0.2">
      <c r="A86" s="30">
        <f>'DBB2023'!C83</f>
        <v>45269.75</v>
      </c>
      <c r="B86" s="31">
        <f>'DBB2023'!C83</f>
        <v>45269.75</v>
      </c>
      <c r="C86" s="4">
        <f>'DBB2023'!C83</f>
        <v>45269.75</v>
      </c>
      <c r="D86" s="4" t="str">
        <f>'DBB2023'!D83</f>
        <v>TVK I</v>
      </c>
      <c r="E86" s="4" t="str">
        <f>'DBB2023'!E83</f>
        <v>BBV Landau</v>
      </c>
      <c r="F86" s="4" t="str">
        <f>'DBB2023'!F83</f>
        <v>Regionale Schule</v>
      </c>
    </row>
    <row r="87" spans="1:6" x14ac:dyDescent="0.2">
      <c r="A87" s="30">
        <f>'DBB2023'!C84</f>
        <v>45276.583333333336</v>
      </c>
      <c r="B87" s="31">
        <f>'DBB2023'!C84</f>
        <v>45276.583333333336</v>
      </c>
      <c r="C87" s="4">
        <f>'DBB2023'!C84</f>
        <v>45276.583333333336</v>
      </c>
      <c r="D87" s="4" t="str">
        <f>'DBB2023'!D84</f>
        <v>TVK U16m</v>
      </c>
      <c r="E87" s="4" t="str">
        <f>'DBB2023'!E84</f>
        <v>SG Lützel-Post Koblenz</v>
      </c>
      <c r="F87" s="4" t="str">
        <f>'DBB2023'!F84</f>
        <v>Regionale Schule</v>
      </c>
    </row>
    <row r="88" spans="1:6" x14ac:dyDescent="0.2">
      <c r="A88" s="30">
        <f>'DBB2023'!C85</f>
        <v>45297.583333333336</v>
      </c>
      <c r="B88" s="31">
        <f>'DBB2023'!C85</f>
        <v>45297.583333333336</v>
      </c>
      <c r="C88" s="4">
        <f>'DBB2023'!C85</f>
        <v>45297.583333333336</v>
      </c>
      <c r="D88" s="4" t="str">
        <f>'DBB2023'!D85</f>
        <v>TVK U16m</v>
      </c>
      <c r="E88" s="4" t="str">
        <f>'DBB2023'!E85</f>
        <v>DJK Nieder-Olm e. V. 1</v>
      </c>
      <c r="F88" s="4" t="str">
        <f>'DBB2023'!F85</f>
        <v>Regionale Schule</v>
      </c>
    </row>
    <row r="89" spans="1:6" x14ac:dyDescent="0.2">
      <c r="A89" s="30">
        <f>'DBB2023'!C86</f>
        <v>45304.541666666664</v>
      </c>
      <c r="B89" s="31">
        <f>'DBB2023'!C86</f>
        <v>45304.541666666664</v>
      </c>
      <c r="C89" s="4">
        <f>'DBB2023'!C86</f>
        <v>45304.541666666664</v>
      </c>
      <c r="D89" s="4" t="str">
        <f>'DBB2023'!D86</f>
        <v>TV Ramstein</v>
      </c>
      <c r="E89" s="4" t="str">
        <f>'DBB2023'!E86</f>
        <v>TVK U16m2</v>
      </c>
      <c r="F89" s="4" t="str">
        <f>'DBB2023'!F86</f>
        <v>Reichswaldhalle</v>
      </c>
    </row>
    <row r="90" spans="1:6" x14ac:dyDescent="0.2">
      <c r="A90" s="30">
        <f>'DBB2023'!C87</f>
        <v>45304.583333333336</v>
      </c>
      <c r="B90" s="31">
        <f>'DBB2023'!C87</f>
        <v>45304.583333333336</v>
      </c>
      <c r="C90" s="4">
        <f>'DBB2023'!C87</f>
        <v>45304.583333333336</v>
      </c>
      <c r="D90" s="4" t="str">
        <f>'DBB2023'!D87</f>
        <v>SG TV Dürkheim-BB-Int. Speyer</v>
      </c>
      <c r="E90" s="4" t="str">
        <f>'DBB2023'!E87</f>
        <v>TVK U18m</v>
      </c>
      <c r="F90" s="4" t="str">
        <f>'DBB2023'!F87</f>
        <v>PSD Bank-Halle Nord</v>
      </c>
    </row>
    <row r="91" spans="1:6" x14ac:dyDescent="0.2">
      <c r="A91" s="30">
        <f>'DBB2023'!C88</f>
        <v>45304.583333333336</v>
      </c>
      <c r="B91" s="31">
        <f>'DBB2023'!C88</f>
        <v>45304.583333333336</v>
      </c>
      <c r="C91" s="4">
        <f>'DBB2023'!C88</f>
        <v>45304.583333333336</v>
      </c>
      <c r="D91" s="4" t="str">
        <f>'DBB2023'!D88</f>
        <v>1. FC Kaiserslautern</v>
      </c>
      <c r="E91" s="4" t="str">
        <f>'DBB2023'!E88</f>
        <v>TVK U16m</v>
      </c>
      <c r="F91" s="4" t="str">
        <f>'DBB2023'!F88</f>
        <v>Grundschule Betzenberg</v>
      </c>
    </row>
    <row r="92" spans="1:6" x14ac:dyDescent="0.2">
      <c r="A92" s="30">
        <f>'DBB2023'!C89</f>
        <v>45304.708333333336</v>
      </c>
      <c r="B92" s="31">
        <f>'DBB2023'!C89</f>
        <v>45304.708333333336</v>
      </c>
      <c r="C92" s="4">
        <f>'DBB2023'!C89</f>
        <v>45304.708333333336</v>
      </c>
      <c r="D92" s="4" t="str">
        <f>'DBB2023'!D89</f>
        <v>TG 1846 Worms</v>
      </c>
      <c r="E92" s="4" t="str">
        <f>'DBB2023'!E89</f>
        <v>TVK I</v>
      </c>
      <c r="F92" s="4" t="str">
        <f>'DBB2023'!F89</f>
        <v>Nibelungenschule</v>
      </c>
    </row>
    <row r="93" spans="1:6" x14ac:dyDescent="0.2">
      <c r="A93" s="30">
        <f>'DBB2023'!C90</f>
        <v>45304.791666666664</v>
      </c>
      <c r="B93" s="31">
        <f>'DBB2023'!C90</f>
        <v>45304.791666666664</v>
      </c>
      <c r="C93" s="4">
        <f>'DBB2023'!C90</f>
        <v>45304.791666666664</v>
      </c>
      <c r="D93" s="4" t="str">
        <f>'DBB2023'!D90</f>
        <v>TG 1846 Worms</v>
      </c>
      <c r="E93" s="4" t="str">
        <f>'DBB2023'!E90</f>
        <v>TVK Damen</v>
      </c>
      <c r="F93" s="4" t="str">
        <f>'DBB2023'!F90</f>
        <v>Nibelungenschule</v>
      </c>
    </row>
    <row r="94" spans="1:6" x14ac:dyDescent="0.2">
      <c r="A94" s="30">
        <f>'DBB2023'!C91</f>
        <v>45305.583333333336</v>
      </c>
      <c r="B94" s="31">
        <f>'DBB2023'!C91</f>
        <v>45305.583333333336</v>
      </c>
      <c r="C94" s="4">
        <f>'DBB2023'!C91</f>
        <v>45305.583333333336</v>
      </c>
      <c r="D94" s="4" t="str">
        <f>'DBB2023'!D91</f>
        <v>BBV Landau</v>
      </c>
      <c r="E94" s="4" t="str">
        <f>'DBB2023'!E91</f>
        <v>TVK U14w</v>
      </c>
      <c r="F94" s="4" t="str">
        <f>'DBB2023'!F91</f>
        <v>Turnhalle Horstringschule</v>
      </c>
    </row>
    <row r="95" spans="1:6" x14ac:dyDescent="0.2">
      <c r="A95" s="30">
        <f>'DBB2023'!C92</f>
        <v>45305.583333333336</v>
      </c>
      <c r="B95" s="31">
        <f>'DBB2023'!C92</f>
        <v>45305.583333333336</v>
      </c>
      <c r="C95" s="4">
        <f>'DBB2023'!C92</f>
        <v>45305.583333333336</v>
      </c>
      <c r="D95" s="4" t="str">
        <f>'DBB2023'!D92</f>
        <v>TV Bad Bergzabern</v>
      </c>
      <c r="E95" s="4" t="str">
        <f>'DBB2023'!E92</f>
        <v>TVK U12mix2</v>
      </c>
      <c r="F95" s="4" t="str">
        <f>'DBB2023'!F92</f>
        <v>Verbandsgemeindehalle</v>
      </c>
    </row>
    <row r="96" spans="1:6" x14ac:dyDescent="0.2">
      <c r="A96" s="30">
        <f>'DBB2023'!C93</f>
        <v>45305.75</v>
      </c>
      <c r="B96" s="31">
        <f>'DBB2023'!C93</f>
        <v>45305.75</v>
      </c>
      <c r="C96" s="4">
        <f>'DBB2023'!C93</f>
        <v>45305.75</v>
      </c>
      <c r="D96" s="4" t="str">
        <f>'DBB2023'!D93</f>
        <v>TV Bad Bergzabern 2</v>
      </c>
      <c r="E96" s="4" t="str">
        <f>'DBB2023'!E93</f>
        <v>TVK II</v>
      </c>
      <c r="F96" s="4" t="str">
        <f>'DBB2023'!F93</f>
        <v>Verbandsgemeindehalle</v>
      </c>
    </row>
    <row r="97" spans="1:6" x14ac:dyDescent="0.2">
      <c r="A97" s="30">
        <f>'DBB2023'!C94</f>
        <v>45311.5</v>
      </c>
      <c r="B97" s="31">
        <f>'DBB2023'!C94</f>
        <v>45311.5</v>
      </c>
      <c r="C97" s="4">
        <f>'DBB2023'!C94</f>
        <v>45311.5</v>
      </c>
      <c r="D97" s="4" t="str">
        <f>'DBB2023'!D94</f>
        <v>TVK U16m2</v>
      </c>
      <c r="E97" s="4" t="str">
        <f>'DBB2023'!E94</f>
        <v>TSG Maxdorf</v>
      </c>
      <c r="F97" s="4" t="str">
        <f>'DBB2023'!F94</f>
        <v>Regionale Schule</v>
      </c>
    </row>
    <row r="98" spans="1:6" x14ac:dyDescent="0.2">
      <c r="A98" s="30">
        <f>'DBB2023'!C95</f>
        <v>45311.583333333336</v>
      </c>
      <c r="B98" s="31">
        <f>'DBB2023'!C95</f>
        <v>45311.583333333336</v>
      </c>
      <c r="C98" s="4">
        <f>'DBB2023'!C95</f>
        <v>45311.583333333336</v>
      </c>
      <c r="D98" s="4" t="str">
        <f>'DBB2023'!D95</f>
        <v>TVK U16m</v>
      </c>
      <c r="E98" s="4" t="str">
        <f>'DBB2023'!E95</f>
        <v>TVG Baskets Trier 1</v>
      </c>
      <c r="F98" s="4" t="str">
        <f>'DBB2023'!F95</f>
        <v>Regionale Schule</v>
      </c>
    </row>
    <row r="99" spans="1:6" x14ac:dyDescent="0.2">
      <c r="A99" s="30">
        <f>'DBB2023'!C96</f>
        <v>45311.666666666664</v>
      </c>
      <c r="B99" s="31">
        <f>'DBB2023'!C96</f>
        <v>45311.666666666664</v>
      </c>
      <c r="C99" s="4">
        <f>'DBB2023'!C96</f>
        <v>45311.666666666664</v>
      </c>
      <c r="D99" s="4" t="str">
        <f>'DBB2023'!D96</f>
        <v>TVK U18m</v>
      </c>
      <c r="E99" s="4" t="str">
        <f>'DBB2023'!E96</f>
        <v>TSG Maxdorf</v>
      </c>
      <c r="F99" s="4" t="str">
        <f>'DBB2023'!F96</f>
        <v>Regionale Schule</v>
      </c>
    </row>
    <row r="100" spans="1:6" x14ac:dyDescent="0.2">
      <c r="A100" s="30">
        <f>'DBB2023'!C97</f>
        <v>45311.75</v>
      </c>
      <c r="B100" s="31">
        <f>'DBB2023'!C97</f>
        <v>45311.75</v>
      </c>
      <c r="C100" s="4">
        <f>'DBB2023'!C97</f>
        <v>45311.75</v>
      </c>
      <c r="D100" s="4" t="str">
        <f>'DBB2023'!D97</f>
        <v>TVK Damen</v>
      </c>
      <c r="E100" s="4" t="str">
        <f>'DBB2023'!E97</f>
        <v>TSG Maxdorf</v>
      </c>
      <c r="F100" s="4" t="str">
        <f>'DBB2023'!F97</f>
        <v>Regionale Schule</v>
      </c>
    </row>
    <row r="101" spans="1:6" x14ac:dyDescent="0.2">
      <c r="A101" s="30">
        <f>'DBB2023'!C98</f>
        <v>45311.833333333336</v>
      </c>
      <c r="B101" s="31">
        <f>'DBB2023'!C98</f>
        <v>45311.833333333336</v>
      </c>
      <c r="C101" s="4">
        <f>'DBB2023'!C98</f>
        <v>45311.833333333336</v>
      </c>
      <c r="D101" s="4" t="str">
        <f>'DBB2023'!D98</f>
        <v>TVK I</v>
      </c>
      <c r="E101" s="4" t="str">
        <f>'DBB2023'!E98</f>
        <v>ASC Theresianum Mainz 2</v>
      </c>
      <c r="F101" s="4" t="str">
        <f>'DBB2023'!F98</f>
        <v>Regionale Schule</v>
      </c>
    </row>
    <row r="102" spans="1:6" x14ac:dyDescent="0.2">
      <c r="A102" s="30" t="e">
        <f>'DBB2023'!#REF!</f>
        <v>#REF!</v>
      </c>
      <c r="B102" s="31" t="e">
        <f>'DBB2023'!#REF!</f>
        <v>#REF!</v>
      </c>
      <c r="C102" s="4" t="e">
        <f>'DBB2023'!#REF!</f>
        <v>#REF!</v>
      </c>
      <c r="D102" s="4" t="e">
        <f>'DBB2023'!#REF!</f>
        <v>#REF!</v>
      </c>
      <c r="E102" s="4" t="e">
        <f>'DBB2023'!#REF!</f>
        <v>#REF!</v>
      </c>
      <c r="F102" s="4" t="e">
        <f>'DBB2023'!#REF!</f>
        <v>#REF!</v>
      </c>
    </row>
    <row r="103" spans="1:6" x14ac:dyDescent="0.2">
      <c r="A103" s="30">
        <f>'DBB2023'!C99</f>
        <v>45312.5</v>
      </c>
      <c r="B103" s="31">
        <f>'DBB2023'!C99</f>
        <v>45312.5</v>
      </c>
      <c r="C103" s="4">
        <f>'DBB2023'!C99</f>
        <v>45312.5</v>
      </c>
      <c r="D103" s="4" t="str">
        <f>'DBB2023'!D99</f>
        <v>TVK U12mix1</v>
      </c>
      <c r="E103" s="4" t="str">
        <f>'DBB2023'!E99</f>
        <v>SG TV Dürkheim-BB-Int. Speyer 1</v>
      </c>
      <c r="F103" s="4" t="str">
        <f>'DBB2023'!F99</f>
        <v>Regionale Schule</v>
      </c>
    </row>
    <row r="104" spans="1:6" x14ac:dyDescent="0.2">
      <c r="A104" s="30">
        <f>'DBB2023'!C100</f>
        <v>45312.583333333336</v>
      </c>
      <c r="B104" s="31">
        <f>'DBB2023'!C100</f>
        <v>45312.583333333336</v>
      </c>
      <c r="C104" s="4">
        <f>'DBB2023'!C100</f>
        <v>45312.583333333336</v>
      </c>
      <c r="D104" s="4" t="str">
        <f>'DBB2023'!D100</f>
        <v>TVK U14m</v>
      </c>
      <c r="E104" s="4" t="str">
        <f>'DBB2023'!E100</f>
        <v>TSG Maxdorf</v>
      </c>
      <c r="F104" s="4" t="str">
        <f>'DBB2023'!F100</f>
        <v>Regionale Schule</v>
      </c>
    </row>
    <row r="105" spans="1:6" x14ac:dyDescent="0.2">
      <c r="A105" s="30">
        <f>'DBB2023'!C101</f>
        <v>45312.666666666664</v>
      </c>
      <c r="B105" s="31">
        <f>'DBB2023'!C101</f>
        <v>45312.666666666664</v>
      </c>
      <c r="C105" s="4">
        <f>'DBB2023'!C101</f>
        <v>45312.666666666664</v>
      </c>
      <c r="D105" s="4" t="str">
        <f>'DBB2023'!D101</f>
        <v>TVK U16w</v>
      </c>
      <c r="E105" s="4" t="str">
        <f>'DBB2023'!E101</f>
        <v>TSG Maxdorf</v>
      </c>
      <c r="F105" s="4" t="str">
        <f>'DBB2023'!F101</f>
        <v>Regionale Schule</v>
      </c>
    </row>
    <row r="106" spans="1:6" x14ac:dyDescent="0.2">
      <c r="A106" s="30">
        <f>'DBB2023'!C102</f>
        <v>45318.583333333336</v>
      </c>
      <c r="B106" s="31">
        <f>'DBB2023'!C102</f>
        <v>45318.583333333336</v>
      </c>
      <c r="C106" s="4">
        <f>'DBB2023'!C102</f>
        <v>45318.583333333336</v>
      </c>
      <c r="D106" s="4" t="str">
        <f>'DBB2023'!D102</f>
        <v>SG Ludwigshafen/Frankenthal</v>
      </c>
      <c r="E106" s="4" t="str">
        <f>'DBB2023'!E102</f>
        <v>TVK U14m</v>
      </c>
      <c r="F106" s="4" t="str">
        <f>'DBB2023'!F102</f>
        <v>Theodor-Heuss-Gymnasium</v>
      </c>
    </row>
    <row r="107" spans="1:6" x14ac:dyDescent="0.2">
      <c r="A107" s="30">
        <f>'DBB2023'!C103</f>
        <v>45318.666666666664</v>
      </c>
      <c r="B107" s="31">
        <f>'DBB2023'!C103</f>
        <v>45318.666666666664</v>
      </c>
      <c r="C107" s="4">
        <f>'DBB2023'!C103</f>
        <v>45318.666666666664</v>
      </c>
      <c r="D107" s="4" t="str">
        <f>'DBB2023'!D103</f>
        <v>SG Ludwigshafen / Frankenthal</v>
      </c>
      <c r="E107" s="4" t="str">
        <f>'DBB2023'!E103</f>
        <v>TVK U14w</v>
      </c>
      <c r="F107" s="4" t="str">
        <f>'DBB2023'!F103</f>
        <v>Theodor-Heuss-Gymnasium</v>
      </c>
    </row>
    <row r="108" spans="1:6" x14ac:dyDescent="0.2">
      <c r="A108" s="30">
        <f>'DBB2023'!C104</f>
        <v>45319.458333333336</v>
      </c>
      <c r="B108" s="31">
        <f>'DBB2023'!C104</f>
        <v>45319.458333333336</v>
      </c>
      <c r="C108" s="4">
        <f>'DBB2023'!C104</f>
        <v>45319.458333333336</v>
      </c>
      <c r="D108" s="4" t="str">
        <f>'DBB2023'!D104</f>
        <v>DJK Nieder-Olm e. V. 1</v>
      </c>
      <c r="E108" s="4" t="str">
        <f>'DBB2023'!E104</f>
        <v>TVK U12mix1</v>
      </c>
      <c r="F108" s="4" t="str">
        <f>'DBB2023'!F104</f>
        <v>Staatl. Gymnasium Nieder-Olm</v>
      </c>
    </row>
    <row r="109" spans="1:6" x14ac:dyDescent="0.2">
      <c r="A109" s="30">
        <f>'DBB2023'!C105</f>
        <v>45319.5</v>
      </c>
      <c r="B109" s="31">
        <f>'DBB2023'!C105</f>
        <v>45319.5</v>
      </c>
      <c r="C109" s="4">
        <f>'DBB2023'!C105</f>
        <v>45319.5</v>
      </c>
      <c r="D109" s="4" t="str">
        <f>'DBB2023'!D105</f>
        <v>SG Ludwigshafen/Frankenthal</v>
      </c>
      <c r="E109" s="4" t="str">
        <f>'DBB2023'!E105</f>
        <v>TVK U16m2</v>
      </c>
      <c r="F109" s="4" t="str">
        <f>'DBB2023'!F105</f>
        <v>Robert Schuman IGS Frankenthal</v>
      </c>
    </row>
    <row r="110" spans="1:6" x14ac:dyDescent="0.2">
      <c r="A110" s="30">
        <f>'DBB2023'!C106</f>
        <v>45319.5</v>
      </c>
      <c r="B110" s="31">
        <f>'DBB2023'!C106</f>
        <v>45319.5</v>
      </c>
      <c r="C110" s="4">
        <f>'DBB2023'!C106</f>
        <v>45319.5</v>
      </c>
      <c r="D110" s="4" t="str">
        <f>'DBB2023'!D106</f>
        <v>Kaiserslautern Thunderbolts e.V.</v>
      </c>
      <c r="E110" s="4" t="str">
        <f>'DBB2023'!E106</f>
        <v>TVK U16w</v>
      </c>
      <c r="F110" s="4" t="str">
        <f>'DBB2023'!F106</f>
        <v>Grundschule Betzenberg</v>
      </c>
    </row>
    <row r="111" spans="1:6" x14ac:dyDescent="0.2">
      <c r="A111" s="30">
        <f>'DBB2023'!C107</f>
        <v>45319.583333333336</v>
      </c>
      <c r="B111" s="31">
        <f>'DBB2023'!C107</f>
        <v>45319.583333333336</v>
      </c>
      <c r="C111" s="4">
        <f>'DBB2023'!C107</f>
        <v>45319.583333333336</v>
      </c>
      <c r="D111" s="4" t="str">
        <f>'DBB2023'!D107</f>
        <v>SG Ludwigshafen/Frankenthal 2</v>
      </c>
      <c r="E111" s="4" t="str">
        <f>'DBB2023'!E107</f>
        <v>TVK II</v>
      </c>
      <c r="F111" s="4" t="str">
        <f>'DBB2023'!F107</f>
        <v>Robert Schuman IGS Frankenthal</v>
      </c>
    </row>
    <row r="112" spans="1:6" x14ac:dyDescent="0.2">
      <c r="A112" s="30">
        <f>'DBB2023'!C108</f>
        <v>45319.583333333336</v>
      </c>
      <c r="B112" s="31">
        <f>'DBB2023'!C108</f>
        <v>45319.583333333336</v>
      </c>
      <c r="C112" s="4">
        <f>'DBB2023'!C108</f>
        <v>45319.583333333336</v>
      </c>
      <c r="D112" s="4" t="str">
        <f>'DBB2023'!D108</f>
        <v>Kaiserslautern Thunderbolts e.V.</v>
      </c>
      <c r="E112" s="4" t="str">
        <f>'DBB2023'!E108</f>
        <v>TVK U18m</v>
      </c>
      <c r="F112" s="4" t="str">
        <f>'DBB2023'!F108</f>
        <v>Grundschule Betzenberg</v>
      </c>
    </row>
    <row r="113" spans="1:6" x14ac:dyDescent="0.2">
      <c r="A113" s="30" t="e">
        <f>'DBB2023'!#REF!</f>
        <v>#REF!</v>
      </c>
      <c r="B113" s="31" t="e">
        <f>'DBB2023'!#REF!</f>
        <v>#REF!</v>
      </c>
      <c r="C113" s="4" t="e">
        <f>'DBB2023'!#REF!</f>
        <v>#REF!</v>
      </c>
      <c r="D113" s="4" t="e">
        <f>'DBB2023'!#REF!</f>
        <v>#REF!</v>
      </c>
      <c r="E113" s="4" t="e">
        <f>'DBB2023'!#REF!</f>
        <v>#REF!</v>
      </c>
      <c r="F113" s="4" t="e">
        <f>'DBB2023'!#REF!</f>
        <v>#REF!</v>
      </c>
    </row>
    <row r="114" spans="1:6" x14ac:dyDescent="0.2">
      <c r="A114" s="30">
        <f>'DBB2023'!C109</f>
        <v>45319.666666666664</v>
      </c>
      <c r="B114" s="31">
        <f>'DBB2023'!C109</f>
        <v>45319.666666666664</v>
      </c>
      <c r="C114" s="4">
        <f>'DBB2023'!C109</f>
        <v>45319.666666666664</v>
      </c>
      <c r="D114" s="4" t="str">
        <f>'DBB2023'!D109</f>
        <v>Kaiserslautern Thunderbolts e.V.</v>
      </c>
      <c r="E114" s="4" t="str">
        <f>'DBB2023'!E109</f>
        <v>TVK U16m</v>
      </c>
      <c r="F114" s="4" t="str">
        <f>'DBB2023'!F109</f>
        <v>Grundschule Betzenberg</v>
      </c>
    </row>
    <row r="115" spans="1:6" x14ac:dyDescent="0.2">
      <c r="A115" s="30">
        <f>'DBB2023'!C110</f>
        <v>45319.75</v>
      </c>
      <c r="B115" s="31">
        <f>'DBB2023'!C110</f>
        <v>45319.75</v>
      </c>
      <c r="C115" s="4">
        <f>'DBB2023'!C110</f>
        <v>45319.75</v>
      </c>
      <c r="D115" s="4" t="str">
        <f>'DBB2023'!D110</f>
        <v>SG Ludwigshafen / Frankenthal</v>
      </c>
      <c r="E115" s="4" t="str">
        <f>'DBB2023'!E110</f>
        <v>TVK I</v>
      </c>
      <c r="F115" s="4" t="str">
        <f>'DBB2023'!F110</f>
        <v>Robert Schuman IGS Frankenthal</v>
      </c>
    </row>
    <row r="116" spans="1:6" x14ac:dyDescent="0.2">
      <c r="A116" s="30">
        <f>'DBB2023'!C111</f>
        <v>45325.625</v>
      </c>
      <c r="B116" s="31">
        <f>'DBB2023'!C111</f>
        <v>45325.625</v>
      </c>
      <c r="C116" s="4">
        <f>'DBB2023'!C111</f>
        <v>45325.625</v>
      </c>
      <c r="D116" s="4" t="str">
        <f>'DBB2023'!D111</f>
        <v>TS Germersheim</v>
      </c>
      <c r="E116" s="4" t="str">
        <f>'DBB2023'!E111</f>
        <v>TVK U18m</v>
      </c>
      <c r="F116" s="4" t="str">
        <f>'DBB2023'!F111</f>
        <v>Berufsschulturnhalle</v>
      </c>
    </row>
    <row r="117" spans="1:6" x14ac:dyDescent="0.2">
      <c r="A117" s="30">
        <f>'DBB2023'!C112</f>
        <v>45325.75</v>
      </c>
      <c r="B117" s="31">
        <f>'DBB2023'!C112</f>
        <v>45325.75</v>
      </c>
      <c r="C117" s="4">
        <f>'DBB2023'!C112</f>
        <v>45325.75</v>
      </c>
      <c r="D117" s="4" t="str">
        <f>'DBB2023'!D112</f>
        <v>TV Oppenheim</v>
      </c>
      <c r="E117" s="4" t="str">
        <f>'DBB2023'!E112</f>
        <v>TVK Damen</v>
      </c>
      <c r="F117" s="4" t="str">
        <f>'DBB2023'!F112</f>
        <v>IGS - An den Rheinauen - Neue Halle</v>
      </c>
    </row>
    <row r="118" spans="1:6" x14ac:dyDescent="0.2">
      <c r="A118" s="30">
        <f>'DBB2023'!C113</f>
        <v>45325.791666666664</v>
      </c>
      <c r="B118" s="31">
        <f>'DBB2023'!C113</f>
        <v>45325.791666666664</v>
      </c>
      <c r="C118" s="4">
        <f>'DBB2023'!C113</f>
        <v>45325.791666666664</v>
      </c>
      <c r="D118" s="4" t="str">
        <f>'DBB2023'!D113</f>
        <v>TS Germersheim</v>
      </c>
      <c r="E118" s="4" t="str">
        <f>'DBB2023'!E113</f>
        <v>TVK I</v>
      </c>
      <c r="F118" s="4" t="str">
        <f>'DBB2023'!F113</f>
        <v>Berufsschulturnhalle</v>
      </c>
    </row>
    <row r="119" spans="1:6" x14ac:dyDescent="0.2">
      <c r="A119" s="30">
        <f>'DBB2023'!C114</f>
        <v>45326.5</v>
      </c>
      <c r="B119" s="31">
        <f>'DBB2023'!C114</f>
        <v>45326.5</v>
      </c>
      <c r="C119" s="4">
        <f>'DBB2023'!C114</f>
        <v>45326.5</v>
      </c>
      <c r="D119" s="4" t="str">
        <f>'DBB2023'!D114</f>
        <v>BBC Mehlingen</v>
      </c>
      <c r="E119" s="4" t="str">
        <f>'DBB2023'!E114</f>
        <v>TVK U14m</v>
      </c>
      <c r="F119" s="4" t="str">
        <f>'DBB2023'!F114</f>
        <v>Mehrzweckhalle Mehlingen</v>
      </c>
    </row>
    <row r="120" spans="1:6" x14ac:dyDescent="0.2">
      <c r="A120" s="30">
        <f>'DBB2023'!C115</f>
        <v>45326.5</v>
      </c>
      <c r="B120" s="31">
        <f>'DBB2023'!C115</f>
        <v>45326.5</v>
      </c>
      <c r="C120" s="4">
        <f>'DBB2023'!C115</f>
        <v>45326.5</v>
      </c>
      <c r="D120" s="4" t="str">
        <f>'DBB2023'!D115</f>
        <v>SG Towers Speyer/Schifferstadt 1</v>
      </c>
      <c r="E120" s="4" t="str">
        <f>'DBB2023'!E115</f>
        <v>TVK U12mix1</v>
      </c>
      <c r="F120" s="4" t="str">
        <f>'DBB2023'!F115</f>
        <v>Grundschule im Vogelgesang</v>
      </c>
    </row>
    <row r="121" spans="1:6" x14ac:dyDescent="0.2">
      <c r="A121" s="30">
        <f>'DBB2023'!C116</f>
        <v>45326.541666666664</v>
      </c>
      <c r="B121" s="31">
        <f>'DBB2023'!C116</f>
        <v>45326.541666666664</v>
      </c>
      <c r="C121" s="4">
        <f>'DBB2023'!C116</f>
        <v>45326.541666666664</v>
      </c>
      <c r="D121" s="4" t="str">
        <f>'DBB2023'!D116</f>
        <v>SG TV Dürkheim/BIS Baskets Speyer</v>
      </c>
      <c r="E121" s="4" t="str">
        <f>'DBB2023'!E116</f>
        <v>TVK U16m</v>
      </c>
      <c r="F121" s="4" t="str">
        <f>'DBB2023'!F116</f>
        <v>TVD - Halle</v>
      </c>
    </row>
    <row r="122" spans="1:6" x14ac:dyDescent="0.2">
      <c r="A122" s="30">
        <f>'DBB2023'!C117</f>
        <v>45326.583333333336</v>
      </c>
      <c r="B122" s="31">
        <f>'DBB2023'!C117</f>
        <v>45326.583333333336</v>
      </c>
      <c r="C122" s="4">
        <f>'DBB2023'!C117</f>
        <v>45326.583333333336</v>
      </c>
      <c r="D122" s="4" t="str">
        <f>'DBB2023'!D117</f>
        <v>BBC Mehlingen</v>
      </c>
      <c r="E122" s="4" t="str">
        <f>'DBB2023'!E117</f>
        <v>TVK U16w</v>
      </c>
      <c r="F122" s="4" t="str">
        <f>'DBB2023'!F117</f>
        <v>Mehrzweckhalle Mehlingen</v>
      </c>
    </row>
    <row r="123" spans="1:6" x14ac:dyDescent="0.2">
      <c r="A123" s="30">
        <f>'DBB2023'!C118</f>
        <v>45326.75</v>
      </c>
      <c r="B123" s="31">
        <f>'DBB2023'!C118</f>
        <v>45326.75</v>
      </c>
      <c r="C123" s="4">
        <f>'DBB2023'!C118</f>
        <v>45326.75</v>
      </c>
      <c r="D123" s="4" t="str">
        <f>'DBB2023'!D118</f>
        <v>BBC Mehlingen</v>
      </c>
      <c r="E123" s="4" t="str">
        <f>'DBB2023'!E118</f>
        <v>TVK II</v>
      </c>
      <c r="F123" s="4" t="str">
        <f>'DBB2023'!F118</f>
        <v>Mehrzweckhalle Mehlingen</v>
      </c>
    </row>
    <row r="124" spans="1:6" x14ac:dyDescent="0.2">
      <c r="A124" s="30">
        <f>'DBB2023'!C119</f>
        <v>45332.583333333336</v>
      </c>
      <c r="B124" s="31">
        <f>'DBB2023'!C119</f>
        <v>45332.583333333336</v>
      </c>
      <c r="C124" s="4">
        <f>'DBB2023'!C119</f>
        <v>45332.583333333336</v>
      </c>
      <c r="D124" s="4" t="str">
        <f>'DBB2023'!D119</f>
        <v>TVK U16m</v>
      </c>
      <c r="E124" s="4" t="str">
        <f>'DBB2023'!E119</f>
        <v>SG Saarland</v>
      </c>
      <c r="F124" s="4" t="str">
        <f>'DBB2023'!F119</f>
        <v>Regionale Schule</v>
      </c>
    </row>
    <row r="125" spans="1:6" x14ac:dyDescent="0.2">
      <c r="A125" s="30">
        <f>'DBB2023'!C120</f>
        <v>45339.625</v>
      </c>
      <c r="B125" s="31">
        <f>'DBB2023'!C120</f>
        <v>45339.625</v>
      </c>
      <c r="C125" s="4">
        <f>'DBB2023'!C120</f>
        <v>45339.625</v>
      </c>
      <c r="D125" s="4" t="str">
        <f>'DBB2023'!D120</f>
        <v>ASC Theresianum Mainz I</v>
      </c>
      <c r="E125" s="4" t="str">
        <f>'DBB2023'!E120</f>
        <v>TVK U16m</v>
      </c>
      <c r="F125" s="4" t="str">
        <f>'DBB2023'!F120</f>
        <v>Theresianum Mainz</v>
      </c>
    </row>
    <row r="126" spans="1:6" x14ac:dyDescent="0.2">
      <c r="A126" s="30">
        <f>'DBB2023'!C121</f>
        <v>45346.5</v>
      </c>
      <c r="B126" s="31">
        <f>'DBB2023'!C121</f>
        <v>45346.5</v>
      </c>
      <c r="C126" s="4">
        <f>'DBB2023'!C121</f>
        <v>45346.5</v>
      </c>
      <c r="D126" s="4" t="str">
        <f>'DBB2023'!D121</f>
        <v>TVK U16m2</v>
      </c>
      <c r="E126" s="4" t="str">
        <f>'DBB2023'!E121</f>
        <v>1. FC Kaiserslautern 2</v>
      </c>
      <c r="F126" s="4" t="str">
        <f>'DBB2023'!F121</f>
        <v>Regionale Schule</v>
      </c>
    </row>
    <row r="127" spans="1:6" x14ac:dyDescent="0.2">
      <c r="A127" s="30">
        <f>'DBB2023'!C122</f>
        <v>45346.583333333336</v>
      </c>
      <c r="B127" s="31">
        <f>'DBB2023'!C122</f>
        <v>45346.583333333336</v>
      </c>
      <c r="C127" s="4">
        <f>'DBB2023'!C122</f>
        <v>45346.583333333336</v>
      </c>
      <c r="D127" s="4" t="str">
        <f>'DBB2023'!D122</f>
        <v>TVK U16m</v>
      </c>
      <c r="E127" s="4" t="str">
        <f>'DBB2023'!E122</f>
        <v>VfL Bad Kreuznach I</v>
      </c>
      <c r="F127" s="4" t="str">
        <f>'DBB2023'!F122</f>
        <v>Regionale Schule</v>
      </c>
    </row>
    <row r="128" spans="1:6" x14ac:dyDescent="0.2">
      <c r="A128" s="30">
        <f>'DBB2023'!C123</f>
        <v>45346.666666666664</v>
      </c>
      <c r="B128" s="31">
        <f>'DBB2023'!C123</f>
        <v>45346.666666666664</v>
      </c>
      <c r="C128" s="4">
        <f>'DBB2023'!C123</f>
        <v>45346.666666666664</v>
      </c>
      <c r="D128" s="4" t="str">
        <f>'DBB2023'!D123</f>
        <v>TVK U18m</v>
      </c>
      <c r="E128" s="4" t="str">
        <f>'DBB2023'!E123</f>
        <v>1. FC Kaiserslautern</v>
      </c>
      <c r="F128" s="4" t="str">
        <f>'DBB2023'!F123</f>
        <v>Regionale Schule</v>
      </c>
    </row>
    <row r="129" spans="1:6" x14ac:dyDescent="0.2">
      <c r="A129" s="30">
        <f>'DBB2023'!C124</f>
        <v>45346.75</v>
      </c>
      <c r="B129" s="31">
        <f>'DBB2023'!C124</f>
        <v>45346.75</v>
      </c>
      <c r="C129" s="4">
        <f>'DBB2023'!C124</f>
        <v>45346.75</v>
      </c>
      <c r="D129" s="4" t="str">
        <f>'DBB2023'!D124</f>
        <v>TVK Damen</v>
      </c>
      <c r="E129" s="4" t="str">
        <f>'DBB2023'!E124</f>
        <v>1. FC Kaiserslautern 2</v>
      </c>
      <c r="F129" s="4" t="str">
        <f>'DBB2023'!F124</f>
        <v>Regionale Schule</v>
      </c>
    </row>
    <row r="130" spans="1:6" x14ac:dyDescent="0.2">
      <c r="A130" s="30">
        <f>'DBB2023'!C125</f>
        <v>45346.833333333336</v>
      </c>
      <c r="B130" s="31">
        <f>'DBB2023'!C125</f>
        <v>45346.833333333336</v>
      </c>
      <c r="C130" s="4">
        <f>'DBB2023'!C125</f>
        <v>45346.833333333336</v>
      </c>
      <c r="D130" s="4" t="str">
        <f>'DBB2023'!D125</f>
        <v>TVK I</v>
      </c>
      <c r="E130" s="4" t="str">
        <f>'DBB2023'!E125</f>
        <v>1. FC Kaiserslautern 2</v>
      </c>
      <c r="F130" s="4" t="str">
        <f>'DBB2023'!F125</f>
        <v>Regionale Schule</v>
      </c>
    </row>
    <row r="131" spans="1:6" x14ac:dyDescent="0.2">
      <c r="A131" s="30">
        <f>'DBB2023'!C126</f>
        <v>45347.416666666664</v>
      </c>
      <c r="B131" s="31">
        <f>'DBB2023'!C126</f>
        <v>45347.416666666664</v>
      </c>
      <c r="C131" s="4">
        <f>'DBB2023'!C126</f>
        <v>45347.416666666664</v>
      </c>
      <c r="D131" s="4" t="str">
        <f>'DBB2023'!D126</f>
        <v>TVK U12mix2</v>
      </c>
      <c r="E131" s="4" t="str">
        <f>'DBB2023'!E126</f>
        <v>1. FC Kaiserslautern 2</v>
      </c>
      <c r="F131" s="4" t="str">
        <f>'DBB2023'!F126</f>
        <v>Regionale Schule</v>
      </c>
    </row>
    <row r="132" spans="1:6" x14ac:dyDescent="0.2">
      <c r="A132" s="30">
        <f>'DBB2023'!C127</f>
        <v>45347.5</v>
      </c>
      <c r="B132" s="31">
        <f>'DBB2023'!C127</f>
        <v>45347.5</v>
      </c>
      <c r="C132" s="4">
        <f>'DBB2023'!C127</f>
        <v>45347.5</v>
      </c>
      <c r="D132" s="4" t="str">
        <f>'DBB2023'!D127</f>
        <v>TVK U12mix1</v>
      </c>
      <c r="E132" s="4" t="str">
        <f>'DBB2023'!E127</f>
        <v>1. FC Kaiserslautern 1</v>
      </c>
      <c r="F132" s="4" t="str">
        <f>'DBB2023'!F127</f>
        <v>Regionale Schule</v>
      </c>
    </row>
    <row r="133" spans="1:6" x14ac:dyDescent="0.2">
      <c r="A133" s="30">
        <f>'DBB2023'!C128</f>
        <v>45347.583333333336</v>
      </c>
      <c r="B133" s="31">
        <f>'DBB2023'!C128</f>
        <v>45347.583333333336</v>
      </c>
      <c r="C133" s="4">
        <f>'DBB2023'!C128</f>
        <v>45347.583333333336</v>
      </c>
      <c r="D133" s="4" t="str">
        <f>'DBB2023'!D128</f>
        <v>TVK U14m</v>
      </c>
      <c r="E133" s="4" t="str">
        <f>'DBB2023'!E128</f>
        <v>1. FC Kaiserslautern 2</v>
      </c>
      <c r="F133" s="4" t="str">
        <f>'DBB2023'!F128</f>
        <v>Regionale Schule</v>
      </c>
    </row>
    <row r="134" spans="1:6" x14ac:dyDescent="0.2">
      <c r="A134" s="30">
        <f>'DBB2023'!C129</f>
        <v>45347.666666666664</v>
      </c>
      <c r="B134" s="31">
        <f>'DBB2023'!C129</f>
        <v>45347.666666666664</v>
      </c>
      <c r="C134" s="4">
        <f>'DBB2023'!C129</f>
        <v>45347.666666666664</v>
      </c>
      <c r="D134" s="4" t="str">
        <f>'DBB2023'!D129</f>
        <v>TVK U14w</v>
      </c>
      <c r="E134" s="4" t="str">
        <f>'DBB2023'!E129</f>
        <v>1. FC Kaiserslautern</v>
      </c>
      <c r="F134" s="4" t="str">
        <f>'DBB2023'!F129</f>
        <v>Regionale Schule</v>
      </c>
    </row>
    <row r="135" spans="1:6" x14ac:dyDescent="0.2">
      <c r="A135" s="30">
        <f>'DBB2023'!C130</f>
        <v>45347.75</v>
      </c>
      <c r="B135" s="31">
        <f>'DBB2023'!C130</f>
        <v>45347.75</v>
      </c>
      <c r="C135" s="4">
        <f>'DBB2023'!C130</f>
        <v>45347.75</v>
      </c>
      <c r="D135" s="4" t="str">
        <f>'DBB2023'!D130</f>
        <v>TVK U16w</v>
      </c>
      <c r="E135" s="4" t="str">
        <f>'DBB2023'!E130</f>
        <v>SG Towers Speyer/Schifferstadt</v>
      </c>
      <c r="F135" s="4" t="str">
        <f>'DBB2023'!F130</f>
        <v>Regionale Schule</v>
      </c>
    </row>
    <row r="136" spans="1:6" x14ac:dyDescent="0.2">
      <c r="A136" s="30">
        <f>'DBB2023'!C131</f>
        <v>45353.458333333336</v>
      </c>
      <c r="B136" s="31">
        <f>'DBB2023'!C131</f>
        <v>45353.458333333336</v>
      </c>
      <c r="C136" s="4">
        <f>'DBB2023'!C131</f>
        <v>45353.458333333336</v>
      </c>
      <c r="D136" s="4" t="str">
        <f>'DBB2023'!D131</f>
        <v>SG TV Dürkheim-BB-Int. Speyer 2</v>
      </c>
      <c r="E136" s="4" t="str">
        <f>'DBB2023'!E131</f>
        <v>TVK U12mix2</v>
      </c>
      <c r="F136" s="4" t="str">
        <f>'DBB2023'!F131</f>
        <v>TVD - Halle</v>
      </c>
    </row>
    <row r="137" spans="1:6" x14ac:dyDescent="0.2">
      <c r="A137" s="30">
        <f>'DBB2023'!C132</f>
        <v>45353.666666666664</v>
      </c>
      <c r="B137" s="31">
        <f>'DBB2023'!C132</f>
        <v>45353.666666666664</v>
      </c>
      <c r="C137" s="4">
        <f>'DBB2023'!C132</f>
        <v>45353.666666666664</v>
      </c>
      <c r="D137" s="4" t="str">
        <f>'DBB2023'!D132</f>
        <v>TV St. Ingbert</v>
      </c>
      <c r="E137" s="4" t="str">
        <f>'DBB2023'!E132</f>
        <v>TVK U16m</v>
      </c>
      <c r="F137" s="4" t="str">
        <f>'DBB2023'!F132</f>
        <v>Kreissporthalle Wallerfeld</v>
      </c>
    </row>
    <row r="138" spans="1:6" x14ac:dyDescent="0.2">
      <c r="A138" s="30">
        <f>'DBB2023'!C133</f>
        <v>45354.458333333336</v>
      </c>
      <c r="B138" s="31">
        <f>'DBB2023'!C133</f>
        <v>45354.458333333336</v>
      </c>
      <c r="C138" s="4">
        <f>'DBB2023'!C133</f>
        <v>45354.458333333336</v>
      </c>
      <c r="D138" s="4" t="str">
        <f>'DBB2023'!D133</f>
        <v>TV Dürkheim</v>
      </c>
      <c r="E138" s="4" t="str">
        <f>'DBB2023'!E133</f>
        <v>TVK U14w</v>
      </c>
      <c r="F138" s="4" t="str">
        <f>'DBB2023'!F133</f>
        <v>TVD - Halle</v>
      </c>
    </row>
    <row r="139" spans="1:6" x14ac:dyDescent="0.2">
      <c r="A139" s="30">
        <f>'DBB2023'!C134</f>
        <v>45354.5</v>
      </c>
      <c r="B139" s="31">
        <f>'DBB2023'!C134</f>
        <v>45354.5</v>
      </c>
      <c r="C139" s="4">
        <f>'DBB2023'!C134</f>
        <v>45354.5</v>
      </c>
      <c r="D139" s="4" t="str">
        <f>'DBB2023'!D134</f>
        <v>VT Zweibrücken</v>
      </c>
      <c r="E139" s="4" t="str">
        <f>'DBB2023'!E134</f>
        <v>TVK U16w</v>
      </c>
      <c r="F139" s="4" t="str">
        <f>'DBB2023'!F134</f>
        <v>Ignaz-Roth-Halle</v>
      </c>
    </row>
    <row r="140" spans="1:6" x14ac:dyDescent="0.2">
      <c r="A140" s="30">
        <f>'DBB2023'!C135</f>
        <v>45354.5625</v>
      </c>
      <c r="B140" s="31">
        <f>'DBB2023'!C135</f>
        <v>45354.5625</v>
      </c>
      <c r="C140" s="4">
        <f>'DBB2023'!C135</f>
        <v>45354.5625</v>
      </c>
      <c r="D140" s="4" t="str">
        <f>'DBB2023'!D135</f>
        <v>SG TV Dürkheim-BB-Int. Speyer 2</v>
      </c>
      <c r="E140" s="4" t="str">
        <f>'DBB2023'!E135</f>
        <v>TVK U14m</v>
      </c>
      <c r="F140" s="4" t="str">
        <f>'DBB2023'!F135</f>
        <v>TVD - Halle</v>
      </c>
    </row>
    <row r="141" spans="1:6" x14ac:dyDescent="0.2">
      <c r="A141" s="30">
        <f>'DBB2023'!C136</f>
        <v>45354.583333333336</v>
      </c>
      <c r="B141" s="31">
        <f>'DBB2023'!C136</f>
        <v>45354.583333333336</v>
      </c>
      <c r="C141" s="4">
        <f>'DBB2023'!C136</f>
        <v>45354.583333333336</v>
      </c>
      <c r="D141" s="4" t="str">
        <f>'DBB2023'!D136</f>
        <v>DJK Nieder-Olm 2</v>
      </c>
      <c r="E141" s="4" t="str">
        <f>'DBB2023'!E136</f>
        <v>TVK I</v>
      </c>
      <c r="F141" s="4" t="str">
        <f>'DBB2023'!F136</f>
        <v>Heinz-Kerz-Halle</v>
      </c>
    </row>
    <row r="142" spans="1:6" x14ac:dyDescent="0.2">
      <c r="A142" s="30">
        <f>'DBB2023'!C137</f>
        <v>45354.583333333336</v>
      </c>
      <c r="B142" s="31">
        <f>'DBB2023'!C137</f>
        <v>45354.583333333336</v>
      </c>
      <c r="C142" s="4">
        <f>'DBB2023'!C137</f>
        <v>45354.583333333336</v>
      </c>
      <c r="D142" s="4" t="str">
        <f>'DBB2023'!D137</f>
        <v>VT Zweibrücken</v>
      </c>
      <c r="E142" s="4" t="str">
        <f>'DBB2023'!E137</f>
        <v>TVK U18m</v>
      </c>
      <c r="F142" s="4" t="str">
        <f>'DBB2023'!F137</f>
        <v>Ignaz-Roth-Halle</v>
      </c>
    </row>
    <row r="143" spans="1:6" x14ac:dyDescent="0.2">
      <c r="A143" s="30">
        <f>'DBB2023'!C138</f>
        <v>45354.666666666664</v>
      </c>
      <c r="B143" s="31">
        <f>'DBB2023'!C138</f>
        <v>45354.666666666664</v>
      </c>
      <c r="C143" s="4">
        <f>'DBB2023'!C138</f>
        <v>45354.666666666664</v>
      </c>
      <c r="D143" s="4" t="str">
        <f>'DBB2023'!D138</f>
        <v>TSG Grünstadt</v>
      </c>
      <c r="E143" s="4" t="str">
        <f>'DBB2023'!E138</f>
        <v>TVK U16m2</v>
      </c>
      <c r="F143" s="4" t="str">
        <f>'DBB2023'!F138</f>
        <v>Leininger Gymnasium</v>
      </c>
    </row>
    <row r="144" spans="1:6" x14ac:dyDescent="0.2">
      <c r="A144" s="30">
        <f>'DBB2023'!C139</f>
        <v>45354.75</v>
      </c>
      <c r="B144" s="31">
        <f>'DBB2023'!C139</f>
        <v>45354.75</v>
      </c>
      <c r="C144" s="4">
        <f>'DBB2023'!C139</f>
        <v>45354.75</v>
      </c>
      <c r="D144" s="4" t="str">
        <f>'DBB2023'!D139</f>
        <v>VT Zweibrücken 2</v>
      </c>
      <c r="E144" s="4" t="str">
        <f>'DBB2023'!E139</f>
        <v>TVK II</v>
      </c>
      <c r="F144" s="4" t="str">
        <f>'DBB2023'!F139</f>
        <v>Ignaz-Roth-Halle</v>
      </c>
    </row>
    <row r="145" spans="1:6" x14ac:dyDescent="0.2">
      <c r="A145" s="30">
        <f>'DBB2023'!C140</f>
        <v>45360.5</v>
      </c>
      <c r="B145" s="31">
        <f>'DBB2023'!C140</f>
        <v>45360.5</v>
      </c>
      <c r="C145" s="4">
        <f>'DBB2023'!C140</f>
        <v>45360.5</v>
      </c>
      <c r="D145" s="4" t="str">
        <f>'DBB2023'!D140</f>
        <v>TVK U16m2</v>
      </c>
      <c r="E145" s="4" t="str">
        <f>'DBB2023'!E140</f>
        <v>Eintracht Lambsheim e.V.</v>
      </c>
      <c r="F145" s="4" t="str">
        <f>'DBB2023'!F140</f>
        <v>Regionale Schule</v>
      </c>
    </row>
    <row r="146" spans="1:6" x14ac:dyDescent="0.2">
      <c r="A146" s="30">
        <f>'DBB2023'!C141</f>
        <v>45360.583333333336</v>
      </c>
      <c r="B146" s="31">
        <f>'DBB2023'!C141</f>
        <v>45360.583333333336</v>
      </c>
      <c r="C146" s="4">
        <f>'DBB2023'!C141</f>
        <v>45360.583333333336</v>
      </c>
      <c r="D146" s="4" t="str">
        <f>'DBB2023'!D141</f>
        <v>TVK U16m</v>
      </c>
      <c r="E146" s="4" t="str">
        <f>'DBB2023'!E141</f>
        <v>Trimmelter SV</v>
      </c>
      <c r="F146" s="4" t="str">
        <f>'DBB2023'!F141</f>
        <v>Regionale Schule</v>
      </c>
    </row>
    <row r="147" spans="1:6" x14ac:dyDescent="0.2">
      <c r="A147" s="30">
        <f>'DBB2023'!C142</f>
        <v>45360.666666666664</v>
      </c>
      <c r="B147" s="31">
        <f>'DBB2023'!C142</f>
        <v>45360.666666666664</v>
      </c>
      <c r="C147" s="4">
        <f>'DBB2023'!C142</f>
        <v>45360.666666666664</v>
      </c>
      <c r="D147" s="4" t="str">
        <f>'DBB2023'!D142</f>
        <v>TVK II</v>
      </c>
      <c r="E147" s="4" t="str">
        <f>'DBB2023'!E142</f>
        <v>Eintracht Lambsheim 2</v>
      </c>
      <c r="F147" s="4" t="str">
        <f>'DBB2023'!F142</f>
        <v>Regionale Schule</v>
      </c>
    </row>
    <row r="148" spans="1:6" x14ac:dyDescent="0.2">
      <c r="A148" s="30" t="e">
        <f>'DBB2023'!#REF!</f>
        <v>#REF!</v>
      </c>
      <c r="B148" s="31" t="e">
        <f>'DBB2023'!#REF!</f>
        <v>#REF!</v>
      </c>
      <c r="C148" s="4" t="e">
        <f>'DBB2023'!#REF!</f>
        <v>#REF!</v>
      </c>
      <c r="D148" s="4" t="e">
        <f>'DBB2023'!#REF!</f>
        <v>#REF!</v>
      </c>
      <c r="E148" s="4" t="e">
        <f>'DBB2023'!#REF!</f>
        <v>#REF!</v>
      </c>
      <c r="F148" s="4" t="e">
        <f>'DBB2023'!#REF!</f>
        <v>#REF!</v>
      </c>
    </row>
    <row r="149" spans="1:6" x14ac:dyDescent="0.2">
      <c r="A149" s="30">
        <f>'DBB2023'!C143</f>
        <v>45360.833333333336</v>
      </c>
      <c r="B149" s="31">
        <f>'DBB2023'!C143</f>
        <v>45360.833333333336</v>
      </c>
      <c r="C149" s="4">
        <f>'DBB2023'!C143</f>
        <v>45360.833333333336</v>
      </c>
      <c r="D149" s="4" t="str">
        <f>'DBB2023'!D143</f>
        <v>TVK I</v>
      </c>
      <c r="E149" s="4" t="str">
        <f>'DBB2023'!E143</f>
        <v>BBC Fastbreakers Rockenhausen</v>
      </c>
      <c r="F149" s="4" t="str">
        <f>'DBB2023'!F143</f>
        <v>Regionale Schule</v>
      </c>
    </row>
    <row r="150" spans="1:6" x14ac:dyDescent="0.2">
      <c r="A150" s="30">
        <f>'DBB2023'!C144</f>
        <v>45361.416666666664</v>
      </c>
      <c r="B150" s="31">
        <f>'DBB2023'!C144</f>
        <v>45361.416666666664</v>
      </c>
      <c r="C150" s="4">
        <f>'DBB2023'!C144</f>
        <v>45361.416666666664</v>
      </c>
      <c r="D150" s="4" t="str">
        <f>'DBB2023'!D144</f>
        <v>TVK U12mix1</v>
      </c>
      <c r="E150" s="4" t="str">
        <f>'DBB2023'!E144</f>
        <v>ASC Theresianum 1</v>
      </c>
      <c r="F150" s="4" t="str">
        <f>'DBB2023'!F144</f>
        <v>Regionale Schule</v>
      </c>
    </row>
    <row r="151" spans="1:6" x14ac:dyDescent="0.2">
      <c r="A151" s="30">
        <f>'DBB2023'!C145</f>
        <v>45361.5</v>
      </c>
      <c r="B151" s="31">
        <f>'DBB2023'!C145</f>
        <v>45361.5</v>
      </c>
      <c r="C151" s="4">
        <f>'DBB2023'!C145</f>
        <v>45361.5</v>
      </c>
      <c r="D151" s="4" t="str">
        <f>'DBB2023'!D145</f>
        <v>TVK U12mix2</v>
      </c>
      <c r="E151" s="4" t="str">
        <f>'DBB2023'!E145</f>
        <v>Eintracht Lambsheim e.V.</v>
      </c>
      <c r="F151" s="4" t="str">
        <f>'DBB2023'!F145</f>
        <v>Regionale Schule</v>
      </c>
    </row>
    <row r="152" spans="1:6" x14ac:dyDescent="0.2">
      <c r="A152" s="30">
        <f>'DBB2023'!C146</f>
        <v>45361.583333333336</v>
      </c>
      <c r="B152" s="31">
        <f>'DBB2023'!C146</f>
        <v>45361.583333333336</v>
      </c>
      <c r="C152" s="4">
        <f>'DBB2023'!C146</f>
        <v>45361.583333333336</v>
      </c>
      <c r="D152" s="4" t="str">
        <f>'DBB2023'!D146</f>
        <v>TVK U14m</v>
      </c>
      <c r="E152" s="4" t="str">
        <f>'DBB2023'!E146</f>
        <v>BBC Rockenhausen</v>
      </c>
      <c r="F152" s="4" t="str">
        <f>'DBB2023'!F146</f>
        <v>Regionale Schule</v>
      </c>
    </row>
    <row r="153" spans="1:6" x14ac:dyDescent="0.2">
      <c r="A153" s="30">
        <f>'DBB2023'!C147</f>
        <v>45361.666666666664</v>
      </c>
      <c r="B153" s="31">
        <f>'DBB2023'!C147</f>
        <v>45361.666666666664</v>
      </c>
      <c r="C153" s="4">
        <f>'DBB2023'!C147</f>
        <v>45361.666666666664</v>
      </c>
      <c r="D153" s="4" t="str">
        <f>'DBB2023'!D147</f>
        <v>TVK U16w</v>
      </c>
      <c r="E153" s="4" t="str">
        <f>'DBB2023'!E147</f>
        <v>Eintracht Lambsheim e.V.</v>
      </c>
      <c r="F153" s="4" t="str">
        <f>'DBB2023'!F147</f>
        <v>Regionale Schule</v>
      </c>
    </row>
    <row r="154" spans="1:6" x14ac:dyDescent="0.2">
      <c r="A154" s="30">
        <f>'DBB2023'!C148</f>
        <v>45367.5</v>
      </c>
      <c r="B154" s="31">
        <f>'DBB2023'!C148</f>
        <v>45367.5</v>
      </c>
      <c r="C154" s="4">
        <f>'DBB2023'!C148</f>
        <v>45367.5</v>
      </c>
      <c r="D154" s="4" t="str">
        <f>'DBB2023'!D148</f>
        <v>TSG Maxdorf 1</v>
      </c>
      <c r="E154" s="4" t="str">
        <f>'DBB2023'!E148</f>
        <v>TVK U12mix1</v>
      </c>
      <c r="F154" s="4" t="str">
        <f>'DBB2023'!F148</f>
        <v>Waldsporthalle</v>
      </c>
    </row>
    <row r="155" spans="1:6" x14ac:dyDescent="0.2">
      <c r="A155" s="30">
        <f>'DBB2023'!C149</f>
        <v>45367.583333333336</v>
      </c>
      <c r="B155" s="31">
        <f>'DBB2023'!C149</f>
        <v>45367.583333333336</v>
      </c>
      <c r="C155" s="4">
        <f>'DBB2023'!C149</f>
        <v>45367.583333333336</v>
      </c>
      <c r="D155" s="4" t="str">
        <f>'DBB2023'!D149</f>
        <v>Eintracht Lambsheim e.V.</v>
      </c>
      <c r="E155" s="4" t="str">
        <f>'DBB2023'!E149</f>
        <v>TVK U14m</v>
      </c>
      <c r="F155" s="4" t="str">
        <f>'DBB2023'!F149</f>
        <v>Karl-Wendel-Schule</v>
      </c>
    </row>
    <row r="156" spans="1:6" x14ac:dyDescent="0.2">
      <c r="A156" s="30">
        <f>'DBB2023'!C150</f>
        <v>45367.583333333336</v>
      </c>
      <c r="B156" s="31">
        <f>'DBB2023'!C150</f>
        <v>45367.583333333336</v>
      </c>
      <c r="C156" s="4">
        <f>'DBB2023'!C150</f>
        <v>45367.583333333336</v>
      </c>
      <c r="D156" s="4" t="str">
        <f>'DBB2023'!D150</f>
        <v>TSG Maxdorf 2</v>
      </c>
      <c r="E156" s="4" t="str">
        <f>'DBB2023'!E150</f>
        <v>TVK U12mix2</v>
      </c>
      <c r="F156" s="4" t="str">
        <f>'DBB2023'!F150</f>
        <v>Waldsporthalle</v>
      </c>
    </row>
    <row r="157" spans="1:6" x14ac:dyDescent="0.2">
      <c r="A157" s="30">
        <f>'DBB2023'!C151</f>
        <v>45367.635416666664</v>
      </c>
      <c r="B157" s="31">
        <f>'DBB2023'!C151</f>
        <v>45367.635416666664</v>
      </c>
      <c r="C157" s="4">
        <f>'DBB2023'!C151</f>
        <v>45367.635416666664</v>
      </c>
      <c r="D157" s="4" t="str">
        <f>'DBB2023'!D151</f>
        <v>SG Lützel-Post Koblenz</v>
      </c>
      <c r="E157" s="4" t="str">
        <f>'DBB2023'!E151</f>
        <v>TVK U16m</v>
      </c>
      <c r="F157" s="4" t="str">
        <f>'DBB2023'!F151</f>
        <v>Schulzentrum auf der Karthause</v>
      </c>
    </row>
    <row r="158" spans="1:6" x14ac:dyDescent="0.2">
      <c r="A158" s="30">
        <f>'DBB2023'!C152</f>
        <v>45367.666666666664</v>
      </c>
      <c r="B158" s="31">
        <f>'DBB2023'!C152</f>
        <v>45367.666666666664</v>
      </c>
      <c r="C158" s="4">
        <f>'DBB2023'!C152</f>
        <v>45367.666666666664</v>
      </c>
      <c r="D158" s="4" t="str">
        <f>'DBB2023'!D152</f>
        <v>TSG Maxdorf</v>
      </c>
      <c r="E158" s="4" t="str">
        <f>'DBB2023'!E152</f>
        <v>TVK U14w</v>
      </c>
      <c r="F158" s="4" t="str">
        <f>'DBB2023'!F152</f>
        <v>Waldsporthalle</v>
      </c>
    </row>
    <row r="159" spans="1:6" x14ac:dyDescent="0.2">
      <c r="A159" s="30">
        <f>'DBB2023'!C153</f>
        <v>45367.666666666664</v>
      </c>
      <c r="B159" s="31">
        <f>'DBB2023'!C153</f>
        <v>45367.666666666664</v>
      </c>
      <c r="C159" s="4">
        <f>'DBB2023'!C153</f>
        <v>45367.666666666664</v>
      </c>
      <c r="D159" s="4" t="str">
        <f>'DBB2023'!D153</f>
        <v>Eintracht Lambsheim e.V. 2</v>
      </c>
      <c r="E159" s="4" t="str">
        <f>'DBB2023'!E153</f>
        <v>TVK U16m2</v>
      </c>
      <c r="F159" s="4" t="str">
        <f>'DBB2023'!F153</f>
        <v>Karl-Wendel-Schule</v>
      </c>
    </row>
    <row r="160" spans="1:6" x14ac:dyDescent="0.2">
      <c r="A160" s="30">
        <f>'DBB2023'!C154</f>
        <v>45367.708333333336</v>
      </c>
      <c r="B160" s="31">
        <f>'DBB2023'!C154</f>
        <v>45367.708333333336</v>
      </c>
      <c r="C160" s="4">
        <f>'DBB2023'!C154</f>
        <v>45367.708333333336</v>
      </c>
      <c r="D160" s="4" t="str">
        <f>'DBB2023'!D154</f>
        <v>TV Clausen</v>
      </c>
      <c r="E160" s="4" t="str">
        <f>'DBB2023'!E154</f>
        <v>TVK Damen</v>
      </c>
      <c r="F160" s="4" t="str">
        <f>'DBB2023'!F154</f>
        <v>Gräfensteinhalle</v>
      </c>
    </row>
    <row r="161" spans="1:6" x14ac:dyDescent="0.2">
      <c r="A161" s="30">
        <f>'DBB2023'!C155</f>
        <v>45367.791666666664</v>
      </c>
      <c r="B161" s="31">
        <f>'DBB2023'!C155</f>
        <v>45367.791666666664</v>
      </c>
      <c r="C161" s="4">
        <f>'DBB2023'!C155</f>
        <v>45367.791666666664</v>
      </c>
      <c r="D161" s="4" t="str">
        <f>'DBB2023'!D155</f>
        <v>TV Clausen</v>
      </c>
      <c r="E161" s="4" t="str">
        <f>'DBB2023'!E155</f>
        <v>TVK II</v>
      </c>
      <c r="F161" s="4" t="str">
        <f>'DBB2023'!F155</f>
        <v>Gräfensteinhalle</v>
      </c>
    </row>
    <row r="162" spans="1:6" x14ac:dyDescent="0.2">
      <c r="A162" s="30">
        <f>'DBB2023'!C156</f>
        <v>45367.833333333336</v>
      </c>
      <c r="B162" s="31">
        <f>'DBB2023'!C156</f>
        <v>45367.833333333336</v>
      </c>
      <c r="C162" s="4">
        <f>'DBB2023'!C156</f>
        <v>45367.833333333336</v>
      </c>
      <c r="D162" s="4" t="str">
        <f>'DBB2023'!D156</f>
        <v>VfL Bad Kreuznach</v>
      </c>
      <c r="E162" s="4" t="str">
        <f>'DBB2023'!E156</f>
        <v>TVK I</v>
      </c>
      <c r="F162" s="4" t="str">
        <f>'DBB2023'!F156</f>
        <v>Martin-Luther-King-Schule</v>
      </c>
    </row>
    <row r="163" spans="1:6" x14ac:dyDescent="0.2">
      <c r="A163" s="30">
        <f>'DBB2023'!C157</f>
        <v>45368.666666666664</v>
      </c>
      <c r="B163" s="31">
        <f>'DBB2023'!C157</f>
        <v>45368.666666666664</v>
      </c>
      <c r="C163" s="4">
        <f>'DBB2023'!C157</f>
        <v>45368.666666666664</v>
      </c>
      <c r="D163" s="4" t="str">
        <f>'DBB2023'!D157</f>
        <v>BBV 'Gorillas' Hassloch</v>
      </c>
      <c r="E163" s="4" t="str">
        <f>'DBB2023'!E157</f>
        <v>TVK U18m</v>
      </c>
      <c r="F163" s="4" t="str">
        <f>'DBB2023'!F157</f>
        <v>Ernst-Reuter-Schule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topLeftCell="A127" workbookViewId="0">
      <selection activeCell="G163" sqref="G163"/>
    </sheetView>
  </sheetViews>
  <sheetFormatPr baseColWidth="10" defaultRowHeight="12.75" x14ac:dyDescent="0.2"/>
  <cols>
    <col min="1" max="1" width="44" bestFit="1" customWidth="1"/>
    <col min="2" max="2" width="12.5703125" bestFit="1" customWidth="1"/>
    <col min="3" max="3" width="17.28515625" bestFit="1" customWidth="1"/>
    <col min="4" max="4" width="16.5703125" bestFit="1" customWidth="1"/>
    <col min="5" max="5" width="55.42578125" bestFit="1" customWidth="1"/>
    <col min="6" max="6" width="52.140625" bestFit="1" customWidth="1"/>
    <col min="7" max="7" width="33.5703125" bestFit="1" customWidth="1"/>
    <col min="8" max="8" width="19.85546875" bestFit="1" customWidth="1"/>
    <col min="9" max="9" width="17.5703125" bestFit="1" customWidth="1"/>
    <col min="10" max="10" width="14.7109375" bestFit="1" customWidth="1"/>
    <col min="11" max="11" width="14.140625" bestFit="1" customWidth="1"/>
    <col min="12" max="12" width="13.85546875" bestFit="1" customWidth="1"/>
    <col min="14" max="14" width="15.7109375" bestFit="1" customWidth="1"/>
  </cols>
  <sheetData>
    <row r="1" spans="1:19" s="32" customFormat="1" ht="12" customHeight="1" x14ac:dyDescent="0.2">
      <c r="A1" s="32" t="s">
        <v>136</v>
      </c>
      <c r="B1" s="32" t="s">
        <v>137</v>
      </c>
      <c r="C1" s="32" t="s">
        <v>138</v>
      </c>
      <c r="D1" s="32" t="s">
        <v>139</v>
      </c>
      <c r="E1" s="32" t="s">
        <v>140</v>
      </c>
      <c r="F1" s="32" t="s">
        <v>141</v>
      </c>
      <c r="G1" s="32" t="s">
        <v>25</v>
      </c>
      <c r="H1" s="32" t="s">
        <v>142</v>
      </c>
      <c r="I1" s="32" t="s">
        <v>143</v>
      </c>
      <c r="J1" s="32" t="s">
        <v>144</v>
      </c>
      <c r="K1" s="32" t="s">
        <v>145</v>
      </c>
      <c r="L1" s="32" t="s">
        <v>146</v>
      </c>
      <c r="M1" s="32" t="s">
        <v>147</v>
      </c>
      <c r="N1" s="32" t="s">
        <v>148</v>
      </c>
      <c r="O1" s="32" t="s">
        <v>149</v>
      </c>
      <c r="P1" s="32" t="s">
        <v>150</v>
      </c>
      <c r="Q1" s="32" t="s">
        <v>151</v>
      </c>
      <c r="R1" s="32" t="s">
        <v>152</v>
      </c>
      <c r="S1" s="32" t="s">
        <v>153</v>
      </c>
    </row>
    <row r="2" spans="1:19" x14ac:dyDescent="0.2">
      <c r="A2" t="str">
        <f>Tabelle1[[#This Row],[Heim]]&amp;" - "&amp;Tabelle1[[#This Row],[Gast]]</f>
        <v>BBV Landau - TVK U12mix2</v>
      </c>
      <c r="B2" t="str">
        <f>IF(LEFT(A2,3)="TVK","Heimspiel","Auswärtsspiel")</f>
        <v>Auswärtsspiel</v>
      </c>
      <c r="C2" s="15">
        <f>Tabelle1[[#This Row],[Datum]]</f>
        <v>45185.458333333336</v>
      </c>
      <c r="D2" s="15">
        <f>C2+TIME(1,30,0)</f>
        <v>45185.520833333336</v>
      </c>
      <c r="E2" s="32" t="s">
        <v>154</v>
      </c>
      <c r="F2" t="s">
        <v>182</v>
      </c>
      <c r="G2" t="str">
        <f>"Spiel der "&amp;VLOOKUP(Tabelle1[[#This Row],[Team]],Index!$A$1:$C$27,3,0)</f>
        <v>Spiel der TVK U12 weiblich/männlich 2</v>
      </c>
      <c r="I2" t="str">
        <f>Tabelle1[[#This Row],[Halle]]</f>
        <v>Sporthalle West</v>
      </c>
      <c r="L2" t="str">
        <f>VLOOKUP(Tabelle1[[#This Row],[Team]],Index!$A$1:$D$27,4,0)</f>
        <v>U12mix2</v>
      </c>
    </row>
    <row r="3" spans="1:19" x14ac:dyDescent="0.2">
      <c r="A3" t="str">
        <f>Tabelle1[[#This Row],[Heim]]&amp;" - "&amp;Tabelle1[[#This Row],[Gast]]</f>
        <v>SG TSG Deidesheim / Neustadt - TVK U14w</v>
      </c>
      <c r="B3" t="str">
        <f t="shared" ref="B3:B17" si="0">IF(LEFT(A3,3)="TVK","Heimspiel","Auswärtsspiel")</f>
        <v>Auswärtsspiel</v>
      </c>
      <c r="C3" s="15">
        <f>Tabelle1[[#This Row],[Datum]]</f>
        <v>45185.5</v>
      </c>
      <c r="D3" s="15">
        <f t="shared" ref="D3:D17" si="1">C3+TIME(1,30,0)</f>
        <v>45185.5625</v>
      </c>
      <c r="E3" s="32" t="s">
        <v>154</v>
      </c>
      <c r="F3" t="s">
        <v>182</v>
      </c>
      <c r="G3" t="str">
        <f>"Spiel der "&amp;VLOOKUP(Tabelle1[[#This Row],[Team]],Index!$A$1:$C$27,3,0)</f>
        <v>Spiel der TVK U14 weiblich</v>
      </c>
      <c r="I3" t="str">
        <f>Tabelle1[[#This Row],[Halle]]</f>
        <v>Böbig Schulzentrum</v>
      </c>
      <c r="L3" t="str">
        <f>VLOOKUP(Tabelle1[[#This Row],[Team]],Index!$A$1:$D$27,4,0)</f>
        <v>U14w</v>
      </c>
    </row>
    <row r="4" spans="1:19" x14ac:dyDescent="0.2">
      <c r="A4" t="str">
        <f>Tabelle1[[#This Row],[Heim]]&amp;" - "&amp;Tabelle1[[#This Row],[Gast]]</f>
        <v>SG Ludwigshafen / Frankenthal - TVK U16w</v>
      </c>
      <c r="B4" t="str">
        <f t="shared" si="0"/>
        <v>Auswärtsspiel</v>
      </c>
      <c r="C4" s="15">
        <f>Tabelle1[[#This Row],[Datum]]</f>
        <v>45185.666666666664</v>
      </c>
      <c r="D4" s="15">
        <f t="shared" si="1"/>
        <v>45185.729166666664</v>
      </c>
      <c r="E4" s="32" t="s">
        <v>154</v>
      </c>
      <c r="F4" t="s">
        <v>182</v>
      </c>
      <c r="G4" t="str">
        <f>"Spiel der "&amp;VLOOKUP(Tabelle1[[#This Row],[Team]],Index!$A$1:$C$27,3,0)</f>
        <v>Spiel der TVK U16 weiblich</v>
      </c>
      <c r="I4" t="str">
        <f>Tabelle1[[#This Row],[Halle]]</f>
        <v>Theodor-Heuss-Gymnasium</v>
      </c>
      <c r="L4" t="str">
        <f>VLOOKUP(Tabelle1[[#This Row],[Team]],Index!$A$1:$D$27,4,0)</f>
        <v>U16w</v>
      </c>
    </row>
    <row r="5" spans="1:19" x14ac:dyDescent="0.2">
      <c r="A5" t="str">
        <f>Tabelle1[[#This Row],[Heim]]&amp;" - "&amp;Tabelle1[[#This Row],[Gast]]</f>
        <v>DJK Nieder-Olm e. V. 1 - TVK U16m</v>
      </c>
      <c r="B5" t="str">
        <f t="shared" si="0"/>
        <v>Auswärtsspiel</v>
      </c>
      <c r="C5" s="15">
        <f>Tabelle1[[#This Row],[Datum]]</f>
        <v>45186.5</v>
      </c>
      <c r="D5" s="15">
        <f t="shared" si="1"/>
        <v>45186.5625</v>
      </c>
      <c r="E5" s="32" t="s">
        <v>154</v>
      </c>
      <c r="F5" t="s">
        <v>182</v>
      </c>
      <c r="G5" t="str">
        <f>"Spiel der "&amp;VLOOKUP(Tabelle1[[#This Row],[Team]],Index!$A$1:$C$27,3,0)</f>
        <v>Spiel der TVK U16 männlich</v>
      </c>
      <c r="I5" t="str">
        <f>Tabelle1[[#This Row],[Halle]]</f>
        <v>Heinz-Kerz-Halle</v>
      </c>
      <c r="L5" t="str">
        <f>VLOOKUP(Tabelle1[[#This Row],[Team]],Index!$A$1:$D$27,4,0)</f>
        <v>U16m</v>
      </c>
    </row>
    <row r="6" spans="1:19" x14ac:dyDescent="0.2">
      <c r="A6" t="str">
        <f>Tabelle1[[#This Row],[Heim]]&amp;" - "&amp;Tabelle1[[#This Row],[Gast]]</f>
        <v>SG TSG Deidesheim / Neustadt - TVK Damen</v>
      </c>
      <c r="B6" t="str">
        <f t="shared" si="0"/>
        <v>Auswärtsspiel</v>
      </c>
      <c r="C6" s="15">
        <f>Tabelle1[[#This Row],[Datum]]</f>
        <v>45186.625</v>
      </c>
      <c r="D6" s="15">
        <f t="shared" si="1"/>
        <v>45186.6875</v>
      </c>
      <c r="E6" s="32" t="s">
        <v>154</v>
      </c>
      <c r="F6" t="s">
        <v>182</v>
      </c>
      <c r="G6" t="str">
        <f>"Spiel der "&amp;VLOOKUP(Tabelle1[[#This Row],[Team]],Index!$A$1:$C$27,3,0)</f>
        <v>Spiel der 1. Damenmannschaft</v>
      </c>
      <c r="I6" t="str">
        <f>Tabelle1[[#This Row],[Halle]]</f>
        <v>Kurfürst-Ruprecht-Gymnasium</v>
      </c>
      <c r="L6" t="str">
        <f>VLOOKUP(Tabelle1[[#This Row],[Team]],Index!$A$1:$D$27,4,0)</f>
        <v>TVK-Damen</v>
      </c>
    </row>
    <row r="7" spans="1:19" x14ac:dyDescent="0.2">
      <c r="A7" t="str">
        <f>Tabelle1[[#This Row],[Heim]]&amp;" - "&amp;Tabelle1[[#This Row],[Gast]]</f>
        <v>BBV Landau - TVK I</v>
      </c>
      <c r="B7" t="str">
        <f t="shared" si="0"/>
        <v>Auswärtsspiel</v>
      </c>
      <c r="C7" s="15">
        <f>Tabelle1[[#This Row],[Datum]]</f>
        <v>45186.708333333336</v>
      </c>
      <c r="D7" s="15">
        <f t="shared" si="1"/>
        <v>45186.770833333336</v>
      </c>
      <c r="E7" s="32" t="s">
        <v>154</v>
      </c>
      <c r="F7" t="s">
        <v>182</v>
      </c>
      <c r="G7" t="str">
        <f>"Spiel der "&amp;VLOOKUP(Tabelle1[[#This Row],[Team]],Index!$A$1:$C$27,3,0)</f>
        <v>Spiel der 1. Herrenmannschaft</v>
      </c>
      <c r="I7" t="str">
        <f>Tabelle1[[#This Row],[Halle]]</f>
        <v>Turnhalle Horstringschule</v>
      </c>
      <c r="L7" t="str">
        <f>VLOOKUP(Tabelle1[[#This Row],[Team]],Index!$A$1:$D$27,4,0)</f>
        <v>TVK1</v>
      </c>
    </row>
    <row r="8" spans="1:19" x14ac:dyDescent="0.2">
      <c r="A8" t="str">
        <f>Tabelle1[[#This Row],[Heim]]&amp;" - "&amp;Tabelle1[[#This Row],[Gast]]</f>
        <v>TVK U18m - SG TV Dürkheim-BB-Int. Speyer</v>
      </c>
      <c r="B8" t="str">
        <f t="shared" si="0"/>
        <v>Heimspiel</v>
      </c>
      <c r="C8" s="15">
        <f>Tabelle1[[#This Row],[Datum]]</f>
        <v>45192.5</v>
      </c>
      <c r="D8" s="15">
        <f t="shared" si="1"/>
        <v>45192.5625</v>
      </c>
      <c r="E8" s="32" t="s">
        <v>154</v>
      </c>
      <c r="F8" t="s">
        <v>182</v>
      </c>
      <c r="G8" t="str">
        <f>"Spiel der "&amp;VLOOKUP(Tabelle1[[#This Row],[Team]],Index!$A$1:$C$27,3,0)</f>
        <v>Spiel der TVK U18 männlich</v>
      </c>
      <c r="I8" t="str">
        <f>Tabelle1[[#This Row],[Halle]]</f>
        <v>Regionale Schule</v>
      </c>
      <c r="L8" t="str">
        <f>VLOOKUP(Tabelle1[[#This Row],[Team]],Index!$A$1:$D$27,4,0)</f>
        <v>U18m</v>
      </c>
    </row>
    <row r="9" spans="1:19" x14ac:dyDescent="0.2">
      <c r="A9" t="str">
        <f>Tabelle1[[#This Row],[Heim]]&amp;" - "&amp;Tabelle1[[#This Row],[Gast]]</f>
        <v>TVK II - TV Bad Bergzabern 2</v>
      </c>
      <c r="B9" t="str">
        <f t="shared" si="0"/>
        <v>Heimspiel</v>
      </c>
      <c r="C9" s="15">
        <f>Tabelle1[[#This Row],[Datum]]</f>
        <v>45192.583333333336</v>
      </c>
      <c r="D9" s="15">
        <f t="shared" si="1"/>
        <v>45192.645833333336</v>
      </c>
      <c r="E9" s="32" t="s">
        <v>154</v>
      </c>
      <c r="F9" t="s">
        <v>182</v>
      </c>
      <c r="G9" t="str">
        <f>"Spiel der "&amp;VLOOKUP(Tabelle1[[#This Row],[Team]],Index!$A$1:$C$27,3,0)</f>
        <v>Spiel der 2. Herrenmannschaft</v>
      </c>
      <c r="I9" t="str">
        <f>Tabelle1[[#This Row],[Halle]]</f>
        <v>Regionale Schule</v>
      </c>
      <c r="L9" t="str">
        <f>VLOOKUP(Tabelle1[[#This Row],[Team]],Index!$A$1:$D$27,4,0)</f>
        <v>TVK2</v>
      </c>
    </row>
    <row r="10" spans="1:19" x14ac:dyDescent="0.2">
      <c r="A10" t="str">
        <f>Tabelle1[[#This Row],[Heim]]&amp;" - "&amp;Tabelle1[[#This Row],[Gast]]</f>
        <v>TVK Damen - TG 1846 Worms</v>
      </c>
      <c r="B10" t="str">
        <f t="shared" si="0"/>
        <v>Heimspiel</v>
      </c>
      <c r="C10" s="15">
        <f>Tabelle1[[#This Row],[Datum]]</f>
        <v>45192.666666666664</v>
      </c>
      <c r="D10" s="15">
        <f t="shared" si="1"/>
        <v>45192.729166666664</v>
      </c>
      <c r="E10" s="32" t="s">
        <v>154</v>
      </c>
      <c r="F10" t="s">
        <v>182</v>
      </c>
      <c r="G10" t="str">
        <f>"Spiel der "&amp;VLOOKUP(Tabelle1[[#This Row],[Team]],Index!$A$1:$C$27,3,0)</f>
        <v>Spiel der 1. Damenmannschaft</v>
      </c>
      <c r="I10" t="str">
        <f>Tabelle1[[#This Row],[Halle]]</f>
        <v>Regionale Schule</v>
      </c>
      <c r="L10" t="str">
        <f>VLOOKUP(Tabelle1[[#This Row],[Team]],Index!$A$1:$D$27,4,0)</f>
        <v>TVK-Damen</v>
      </c>
    </row>
    <row r="11" spans="1:19" x14ac:dyDescent="0.2">
      <c r="A11" t="str">
        <f>Tabelle1[[#This Row],[Heim]]&amp;" - "&amp;Tabelle1[[#This Row],[Gast]]</f>
        <v>TVK I - TG 1846 Worms</v>
      </c>
      <c r="B11" t="str">
        <f t="shared" si="0"/>
        <v>Heimspiel</v>
      </c>
      <c r="C11" s="15">
        <f>Tabelle1[[#This Row],[Datum]]</f>
        <v>45192.75</v>
      </c>
      <c r="D11" s="15">
        <f t="shared" si="1"/>
        <v>45192.8125</v>
      </c>
      <c r="E11" s="32" t="s">
        <v>154</v>
      </c>
      <c r="F11" t="s">
        <v>182</v>
      </c>
      <c r="G11" t="str">
        <f>"Spiel der "&amp;VLOOKUP(Tabelle1[[#This Row],[Team]],Index!$A$1:$C$27,3,0)</f>
        <v>Spiel der 1. Herrenmannschaft</v>
      </c>
      <c r="I11" t="str">
        <f>Tabelle1[[#This Row],[Halle]]</f>
        <v>Regionale Schule</v>
      </c>
      <c r="L11" t="str">
        <f>VLOOKUP(Tabelle1[[#This Row],[Team]],Index!$A$1:$D$27,4,0)</f>
        <v>TVK1</v>
      </c>
    </row>
    <row r="12" spans="1:19" x14ac:dyDescent="0.2">
      <c r="A12" t="str">
        <f>Tabelle1[[#This Row],[Heim]]&amp;" - "&amp;Tabelle1[[#This Row],[Gast]]</f>
        <v>TVK U12mix2 - TV Bad Bergzabern</v>
      </c>
      <c r="B12" t="str">
        <f t="shared" si="0"/>
        <v>Heimspiel</v>
      </c>
      <c r="C12" s="15">
        <f>Tabelle1[[#This Row],[Datum]]</f>
        <v>45193.5</v>
      </c>
      <c r="D12" s="15">
        <f t="shared" si="1"/>
        <v>45193.5625</v>
      </c>
      <c r="E12" s="32" t="s">
        <v>154</v>
      </c>
      <c r="F12" t="s">
        <v>182</v>
      </c>
      <c r="G12" t="str">
        <f>"Spiel der "&amp;VLOOKUP(Tabelle1[[#This Row],[Team]],Index!$A$1:$C$27,3,0)</f>
        <v>Spiel der TVK U12 weiblich/männlich 2</v>
      </c>
      <c r="I12" t="str">
        <f>Tabelle1[[#This Row],[Halle]]</f>
        <v>Regionale Schule</v>
      </c>
      <c r="L12" t="str">
        <f>VLOOKUP(Tabelle1[[#This Row],[Team]],Index!$A$1:$D$27,4,0)</f>
        <v>U12mix2</v>
      </c>
    </row>
    <row r="13" spans="1:19" x14ac:dyDescent="0.2">
      <c r="A13" t="str">
        <f>Tabelle1[[#This Row],[Heim]]&amp;" - "&amp;Tabelle1[[#This Row],[Gast]]</f>
        <v>TVK U14w - BBV Landau</v>
      </c>
      <c r="B13" t="str">
        <f t="shared" si="0"/>
        <v>Heimspiel</v>
      </c>
      <c r="C13" s="15">
        <f>Tabelle1[[#This Row],[Datum]]</f>
        <v>45193.583333333336</v>
      </c>
      <c r="D13" s="15">
        <f t="shared" si="1"/>
        <v>45193.645833333336</v>
      </c>
      <c r="E13" s="32" t="s">
        <v>154</v>
      </c>
      <c r="F13" t="s">
        <v>182</v>
      </c>
      <c r="G13" t="str">
        <f>"Spiel der "&amp;VLOOKUP(Tabelle1[[#This Row],[Team]],Index!$A$1:$C$27,3,0)</f>
        <v>Spiel der TVK U14 weiblich</v>
      </c>
      <c r="I13" t="str">
        <f>Tabelle1[[#This Row],[Halle]]</f>
        <v>Regionale Schule</v>
      </c>
      <c r="L13" t="str">
        <f>VLOOKUP(Tabelle1[[#This Row],[Team]],Index!$A$1:$D$27,4,0)</f>
        <v>U14w</v>
      </c>
    </row>
    <row r="14" spans="1:19" x14ac:dyDescent="0.2">
      <c r="A14" t="str">
        <f>Tabelle1[[#This Row],[Heim]]&amp;" - "&amp;Tabelle1[[#This Row],[Gast]]</f>
        <v>TVK U16m - 1. FC Kaiserslautern</v>
      </c>
      <c r="B14" t="str">
        <f t="shared" si="0"/>
        <v>Heimspiel</v>
      </c>
      <c r="C14" s="15">
        <f>Tabelle1[[#This Row],[Datum]]</f>
        <v>45193.666666666664</v>
      </c>
      <c r="D14" s="15">
        <f t="shared" si="1"/>
        <v>45193.729166666664</v>
      </c>
      <c r="E14" s="32" t="s">
        <v>154</v>
      </c>
      <c r="F14" t="s">
        <v>182</v>
      </c>
      <c r="G14" t="str">
        <f>"Spiel der "&amp;VLOOKUP(Tabelle1[[#This Row],[Team]],Index!$A$1:$C$27,3,0)</f>
        <v>Spiel der TVK U16 männlich</v>
      </c>
      <c r="I14" t="str">
        <f>Tabelle1[[#This Row],[Halle]]</f>
        <v>Regionale Schule</v>
      </c>
      <c r="L14" t="str">
        <f>VLOOKUP(Tabelle1[[#This Row],[Team]],Index!$A$1:$D$27,4,0)</f>
        <v>U16m</v>
      </c>
    </row>
    <row r="15" spans="1:19" x14ac:dyDescent="0.2">
      <c r="A15" t="str">
        <f>Tabelle1[[#This Row],[Heim]]&amp;" - "&amp;Tabelle1[[#This Row],[Gast]]</f>
        <v>TVK U16m2 - TV Ramstein</v>
      </c>
      <c r="B15" t="str">
        <f t="shared" si="0"/>
        <v>Heimspiel</v>
      </c>
      <c r="C15" s="15">
        <f>Tabelle1[[#This Row],[Datum]]</f>
        <v>45193.75</v>
      </c>
      <c r="D15" s="15">
        <f t="shared" si="1"/>
        <v>45193.8125</v>
      </c>
      <c r="E15" s="32" t="s">
        <v>154</v>
      </c>
      <c r="F15" t="s">
        <v>182</v>
      </c>
      <c r="G15" t="str">
        <f>"Spiel der "&amp;VLOOKUP(Tabelle1[[#This Row],[Team]],Index!$A$1:$C$27,3,0)</f>
        <v>Spiel der TVK U16 männlich 2</v>
      </c>
      <c r="I15" t="str">
        <f>Tabelle1[[#This Row],[Halle]]</f>
        <v>Regionale Schule</v>
      </c>
      <c r="L15" t="str">
        <f>VLOOKUP(Tabelle1[[#This Row],[Team]],Index!$A$1:$D$27,4,0)</f>
        <v>U16m2</v>
      </c>
    </row>
    <row r="16" spans="1:19" x14ac:dyDescent="0.2">
      <c r="A16" t="str">
        <f>Tabelle1[[#This Row],[Heim]]&amp;" - "&amp;Tabelle1[[#This Row],[Gast]]</f>
        <v>SG TV Dürkheim-BB-Int. Speyer 1 - TVK U12mix1</v>
      </c>
      <c r="B16" t="str">
        <f t="shared" si="0"/>
        <v>Auswärtsspiel</v>
      </c>
      <c r="C16" s="15">
        <f>Tabelle1[[#This Row],[Datum]]</f>
        <v>45199.541666666664</v>
      </c>
      <c r="D16" s="15">
        <f t="shared" si="1"/>
        <v>45199.604166666664</v>
      </c>
      <c r="E16" s="32" t="s">
        <v>154</v>
      </c>
      <c r="F16" t="s">
        <v>182</v>
      </c>
      <c r="G16" t="str">
        <f>"Spiel der "&amp;VLOOKUP(Tabelle1[[#This Row],[Team]],Index!$A$1:$C$27,3,0)</f>
        <v>Spiel der TVK U12 weiblich/männlich</v>
      </c>
      <c r="I16" t="str">
        <f>Tabelle1[[#This Row],[Halle]]</f>
        <v>PSD Bank-Halle Nord</v>
      </c>
      <c r="L16" t="str">
        <f>VLOOKUP(Tabelle1[[#This Row],[Team]],Index!$A$1:$D$27,4,0)</f>
        <v>U12mix1</v>
      </c>
    </row>
    <row r="17" spans="1:12" x14ac:dyDescent="0.2">
      <c r="A17" t="str">
        <f>Tabelle1[[#This Row],[Heim]]&amp;" - "&amp;Tabelle1[[#This Row],[Gast]]</f>
        <v>TSG Maxdorf - TVK U18m</v>
      </c>
      <c r="B17" t="str">
        <f t="shared" si="0"/>
        <v>Auswärtsspiel</v>
      </c>
      <c r="C17" s="15">
        <f>Tabelle1[[#This Row],[Datum]]</f>
        <v>45199.666666666664</v>
      </c>
      <c r="D17" s="15">
        <f t="shared" si="1"/>
        <v>45199.729166666664</v>
      </c>
      <c r="E17" s="32" t="s">
        <v>154</v>
      </c>
      <c r="F17" t="s">
        <v>182</v>
      </c>
      <c r="G17" t="str">
        <f>"Spiel der "&amp;VLOOKUP(Tabelle1[[#This Row],[Team]],Index!$A$1:$C$27,3,0)</f>
        <v>Spiel der TVK U18 männlich</v>
      </c>
      <c r="I17" t="str">
        <f>Tabelle1[[#This Row],[Halle]]</f>
        <v>Waldsporthalle</v>
      </c>
      <c r="L17" t="str">
        <f>VLOOKUP(Tabelle1[[#This Row],[Team]],Index!$A$1:$D$27,4,0)</f>
        <v>U18m</v>
      </c>
    </row>
    <row r="18" spans="1:12" x14ac:dyDescent="0.2">
      <c r="A18" t="str">
        <f>Tabelle1[[#This Row],[Heim]]&amp;" - "&amp;Tabelle1[[#This Row],[Gast]]</f>
        <v>TSG Maxdorf - TVK Damen</v>
      </c>
      <c r="B18" t="str">
        <f t="shared" ref="B18:B66" si="2">IF(LEFT(A18,3)="TVK","Heimspiel","Auswärtsspiel")</f>
        <v>Auswärtsspiel</v>
      </c>
      <c r="C18" s="15">
        <f>Tabelle1[[#This Row],[Datum]]</f>
        <v>45199.75</v>
      </c>
      <c r="D18" s="15">
        <f t="shared" ref="D18:D66" si="3">C18+TIME(1,30,0)</f>
        <v>45199.8125</v>
      </c>
      <c r="E18" s="32" t="s">
        <v>154</v>
      </c>
      <c r="F18" t="s">
        <v>182</v>
      </c>
      <c r="G18" t="str">
        <f>"Spiel der "&amp;VLOOKUP(Tabelle1[[#This Row],[Team]],Index!$A$1:$C$27,3,0)</f>
        <v>Spiel der 1. Damenmannschaft</v>
      </c>
      <c r="I18" t="str">
        <f>Tabelle1[[#This Row],[Halle]]</f>
        <v>Waldsporthalle</v>
      </c>
      <c r="L18" t="str">
        <f>VLOOKUP(Tabelle1[[#This Row],[Team]],Index!$A$1:$D$27,4,0)</f>
        <v>TVK-Damen</v>
      </c>
    </row>
    <row r="19" spans="1:12" x14ac:dyDescent="0.2">
      <c r="A19" t="str">
        <f>Tabelle1[[#This Row],[Heim]]&amp;" - "&amp;Tabelle1[[#This Row],[Gast]]</f>
        <v>TSG Maxdorf - TVK U16w</v>
      </c>
      <c r="B19" t="str">
        <f t="shared" si="2"/>
        <v>Auswärtsspiel</v>
      </c>
      <c r="C19" s="15">
        <f>Tabelle1[[#This Row],[Datum]]</f>
        <v>45200.5</v>
      </c>
      <c r="D19" s="15">
        <f t="shared" si="3"/>
        <v>45200.5625</v>
      </c>
      <c r="E19" s="32" t="s">
        <v>154</v>
      </c>
      <c r="F19" t="s">
        <v>182</v>
      </c>
      <c r="G19" t="str">
        <f>"Spiel der "&amp;VLOOKUP(Tabelle1[[#This Row],[Team]],Index!$A$1:$C$27,3,0)</f>
        <v>Spiel der TVK U16 weiblich</v>
      </c>
      <c r="I19" t="str">
        <f>Tabelle1[[#This Row],[Halle]]</f>
        <v>Waldsporthalle</v>
      </c>
      <c r="L19" t="str">
        <f>VLOOKUP(Tabelle1[[#This Row],[Team]],Index!$A$1:$D$27,4,0)</f>
        <v>U16w</v>
      </c>
    </row>
    <row r="20" spans="1:12" x14ac:dyDescent="0.2">
      <c r="A20" t="str">
        <f>Tabelle1[[#This Row],[Heim]]&amp;" - "&amp;Tabelle1[[#This Row],[Gast]]</f>
        <v>TSG Maxdorf - TVK U14m</v>
      </c>
      <c r="B20" t="str">
        <f t="shared" si="2"/>
        <v>Auswärtsspiel</v>
      </c>
      <c r="C20" s="15">
        <f>Tabelle1[[#This Row],[Datum]]</f>
        <v>45200.666666666664</v>
      </c>
      <c r="D20" s="15">
        <f t="shared" si="3"/>
        <v>45200.729166666664</v>
      </c>
      <c r="E20" s="32" t="s">
        <v>154</v>
      </c>
      <c r="F20" t="s">
        <v>182</v>
      </c>
      <c r="G20" t="str">
        <f>"Spiel der "&amp;VLOOKUP(Tabelle1[[#This Row],[Team]],Index!$A$1:$C$27,3,0)</f>
        <v>Spiel der TVK U14 männlich</v>
      </c>
      <c r="I20" t="str">
        <f>Tabelle1[[#This Row],[Halle]]</f>
        <v>Waldsporthalle</v>
      </c>
      <c r="L20" t="str">
        <f>VLOOKUP(Tabelle1[[#This Row],[Team]],Index!$A$1:$D$27,4,0)</f>
        <v>U14m</v>
      </c>
    </row>
    <row r="21" spans="1:12" x14ac:dyDescent="0.2">
      <c r="A21" t="str">
        <f>Tabelle1[[#This Row],[Heim]]&amp;" - "&amp;Tabelle1[[#This Row],[Gast]]</f>
        <v>TVG Baskets Trier 1 - TVK U16m</v>
      </c>
      <c r="B21" t="str">
        <f t="shared" si="2"/>
        <v>Auswärtsspiel</v>
      </c>
      <c r="C21" s="15">
        <f>Tabelle1[[#This Row],[Datum]]</f>
        <v>45200.666666666664</v>
      </c>
      <c r="D21" s="15">
        <f t="shared" si="3"/>
        <v>45200.729166666664</v>
      </c>
      <c r="E21" s="32" t="s">
        <v>154</v>
      </c>
      <c r="F21" t="s">
        <v>182</v>
      </c>
      <c r="G21" t="str">
        <f>"Spiel der "&amp;VLOOKUP(Tabelle1[[#This Row],[Team]],Index!$A$1:$C$27,3,0)</f>
        <v>Spiel der TVK U16 männlich</v>
      </c>
      <c r="I21" t="str">
        <f>Tabelle1[[#This Row],[Halle]]</f>
        <v>FSG-Halle</v>
      </c>
      <c r="L21" t="str">
        <f>VLOOKUP(Tabelle1[[#This Row],[Team]],Index!$A$1:$D$27,4,0)</f>
        <v>U16m</v>
      </c>
    </row>
    <row r="22" spans="1:12" x14ac:dyDescent="0.2">
      <c r="A22" t="str">
        <f>Tabelle1[[#This Row],[Heim]]&amp;" - "&amp;Tabelle1[[#This Row],[Gast]]</f>
        <v>ASC Theresianum Mainz 2 - TVK I</v>
      </c>
      <c r="B22" t="str">
        <f t="shared" si="2"/>
        <v>Auswärtsspiel</v>
      </c>
      <c r="C22" s="15">
        <f>Tabelle1[[#This Row],[Datum]]</f>
        <v>45200.75</v>
      </c>
      <c r="D22" s="15">
        <f t="shared" si="3"/>
        <v>45200.8125</v>
      </c>
      <c r="E22" s="32" t="s">
        <v>154</v>
      </c>
      <c r="F22" t="s">
        <v>182</v>
      </c>
      <c r="G22" t="str">
        <f>"Spiel der "&amp;VLOOKUP(Tabelle1[[#This Row],[Team]],Index!$A$1:$C$27,3,0)</f>
        <v>Spiel der 1. Herrenmannschaft</v>
      </c>
      <c r="I22" t="str">
        <f>Tabelle1[[#This Row],[Halle]]</f>
        <v>Theresianum Mainz</v>
      </c>
      <c r="L22" t="str">
        <f>VLOOKUP(Tabelle1[[#This Row],[Team]],Index!$A$1:$D$27,4,0)</f>
        <v>TVK1</v>
      </c>
    </row>
    <row r="23" spans="1:12" x14ac:dyDescent="0.2">
      <c r="A23" t="str">
        <f>Tabelle1[[#This Row],[Heim]]&amp;" - "&amp;Tabelle1[[#This Row],[Gast]]</f>
        <v>TSG Maxdorf - TVK U16m2</v>
      </c>
      <c r="B23" t="str">
        <f t="shared" si="2"/>
        <v>Auswärtsspiel</v>
      </c>
      <c r="C23" s="15">
        <f>Tabelle1[[#This Row],[Datum]]</f>
        <v>45200.75</v>
      </c>
      <c r="D23" s="15">
        <f t="shared" si="3"/>
        <v>45200.8125</v>
      </c>
      <c r="E23" s="32" t="s">
        <v>154</v>
      </c>
      <c r="F23" t="s">
        <v>182</v>
      </c>
      <c r="G23" t="str">
        <f>"Spiel der "&amp;VLOOKUP(Tabelle1[[#This Row],[Team]],Index!$A$1:$C$27,3,0)</f>
        <v>Spiel der TVK U16 männlich 2</v>
      </c>
      <c r="I23" t="str">
        <f>Tabelle1[[#This Row],[Halle]]</f>
        <v>Waldsporthalle</v>
      </c>
      <c r="L23" t="str">
        <f>VLOOKUP(Tabelle1[[#This Row],[Team]],Index!$A$1:$D$27,4,0)</f>
        <v>U16m2</v>
      </c>
    </row>
    <row r="24" spans="1:12" x14ac:dyDescent="0.2">
      <c r="A24" t="str">
        <f>Tabelle1[[#This Row],[Heim]]&amp;" - "&amp;Tabelle1[[#This Row],[Gast]]</f>
        <v>TVK U16m2 - SG Ludwigshafen/Frankenthal</v>
      </c>
      <c r="B24" t="str">
        <f t="shared" si="2"/>
        <v>Heimspiel</v>
      </c>
      <c r="C24" s="15">
        <f>Tabelle1[[#This Row],[Datum]]</f>
        <v>45206.5</v>
      </c>
      <c r="D24" s="15">
        <f t="shared" si="3"/>
        <v>45206.5625</v>
      </c>
      <c r="E24" s="32" t="s">
        <v>154</v>
      </c>
      <c r="F24" t="s">
        <v>182</v>
      </c>
      <c r="G24" t="str">
        <f>"Spiel der "&amp;VLOOKUP(Tabelle1[[#This Row],[Team]],Index!$A$1:$C$27,3,0)</f>
        <v>Spiel der TVK U16 männlich 2</v>
      </c>
      <c r="I24" t="str">
        <f>Tabelle1[[#This Row],[Halle]]</f>
        <v>Regionale Schule</v>
      </c>
      <c r="L24" t="str">
        <f>VLOOKUP(Tabelle1[[#This Row],[Team]],Index!$A$1:$D$27,4,0)</f>
        <v>U16m2</v>
      </c>
    </row>
    <row r="25" spans="1:12" x14ac:dyDescent="0.2">
      <c r="A25" t="str">
        <f>Tabelle1[[#This Row],[Heim]]&amp;" - "&amp;Tabelle1[[#This Row],[Gast]]</f>
        <v>TVK U16m - Kaiserslautern Thunderbolts e.V.</v>
      </c>
      <c r="B25" t="str">
        <f t="shared" si="2"/>
        <v>Heimspiel</v>
      </c>
      <c r="C25" s="15">
        <f>Tabelle1[[#This Row],[Datum]]</f>
        <v>45206.583333333336</v>
      </c>
      <c r="D25" s="15">
        <f t="shared" si="3"/>
        <v>45206.645833333336</v>
      </c>
      <c r="E25" s="32" t="s">
        <v>154</v>
      </c>
      <c r="F25" t="s">
        <v>182</v>
      </c>
      <c r="G25" t="str">
        <f>"Spiel der "&amp;VLOOKUP(Tabelle1[[#This Row],[Team]],Index!$A$1:$C$27,3,0)</f>
        <v>Spiel der TVK U16 männlich</v>
      </c>
      <c r="I25" t="str">
        <f>Tabelle1[[#This Row],[Halle]]</f>
        <v>Regionale Schule</v>
      </c>
      <c r="L25" t="str">
        <f>VLOOKUP(Tabelle1[[#This Row],[Team]],Index!$A$1:$D$27,4,0)</f>
        <v>U16m</v>
      </c>
    </row>
    <row r="26" spans="1:12" x14ac:dyDescent="0.2">
      <c r="A26" t="str">
        <f>Tabelle1[[#This Row],[Heim]]&amp;" - "&amp;Tabelle1[[#This Row],[Gast]]</f>
        <v>TVK II - SG Ludwigshafen/Frankenthal 2</v>
      </c>
      <c r="B26" t="str">
        <f t="shared" si="2"/>
        <v>Heimspiel</v>
      </c>
      <c r="C26" s="15">
        <f>Tabelle1[[#This Row],[Datum]]</f>
        <v>45206.666666666664</v>
      </c>
      <c r="D26" s="15">
        <f t="shared" si="3"/>
        <v>45206.729166666664</v>
      </c>
      <c r="E26" s="32" t="s">
        <v>154</v>
      </c>
      <c r="F26" t="s">
        <v>182</v>
      </c>
      <c r="G26" t="str">
        <f>"Spiel der "&amp;VLOOKUP(Tabelle1[[#This Row],[Team]],Index!$A$1:$C$27,3,0)</f>
        <v>Spiel der 2. Herrenmannschaft</v>
      </c>
      <c r="I26" t="str">
        <f>Tabelle1[[#This Row],[Halle]]</f>
        <v>Regionale Schule</v>
      </c>
      <c r="L26" t="str">
        <f>VLOOKUP(Tabelle1[[#This Row],[Team]],Index!$A$1:$D$27,4,0)</f>
        <v>TVK2</v>
      </c>
    </row>
    <row r="27" spans="1:12" x14ac:dyDescent="0.2">
      <c r="A27" t="str">
        <f>Tabelle1[[#This Row],[Heim]]&amp;" - "&amp;Tabelle1[[#This Row],[Gast]]</f>
        <v>TVK I - SG Ludwigshafen / Frankenthal</v>
      </c>
      <c r="B27" t="str">
        <f t="shared" si="2"/>
        <v>Heimspiel</v>
      </c>
      <c r="C27" s="15">
        <f>Tabelle1[[#This Row],[Datum]]</f>
        <v>45206.833333333336</v>
      </c>
      <c r="D27" s="15">
        <f t="shared" si="3"/>
        <v>45206.895833333336</v>
      </c>
      <c r="E27" s="32" t="s">
        <v>154</v>
      </c>
      <c r="F27" t="s">
        <v>182</v>
      </c>
      <c r="G27" t="str">
        <f>"Spiel der "&amp;VLOOKUP(Tabelle1[[#This Row],[Team]],Index!$A$1:$C$27,3,0)</f>
        <v>Spiel der 1. Herrenmannschaft</v>
      </c>
      <c r="I27" t="str">
        <f>Tabelle1[[#This Row],[Halle]]</f>
        <v>Regionale Schule</v>
      </c>
      <c r="L27" t="str">
        <f>VLOOKUP(Tabelle1[[#This Row],[Team]],Index!$A$1:$D$27,4,0)</f>
        <v>TVK1</v>
      </c>
    </row>
    <row r="28" spans="1:12" x14ac:dyDescent="0.2">
      <c r="A28" t="str">
        <f>Tabelle1[[#This Row],[Heim]]&amp;" - "&amp;Tabelle1[[#This Row],[Gast]]</f>
        <v>TVK U12mix1 - DJK Nieder-Olm e. V. 1</v>
      </c>
      <c r="B28" t="str">
        <f t="shared" si="2"/>
        <v>Heimspiel</v>
      </c>
      <c r="C28" s="15">
        <f>Tabelle1[[#This Row],[Datum]]</f>
        <v>45207.416666666664</v>
      </c>
      <c r="D28" s="15">
        <f t="shared" si="3"/>
        <v>45207.479166666664</v>
      </c>
      <c r="E28" s="32" t="s">
        <v>154</v>
      </c>
      <c r="F28" t="s">
        <v>182</v>
      </c>
      <c r="G28" t="str">
        <f>"Spiel der "&amp;VLOOKUP(Tabelle1[[#This Row],[Team]],Index!$A$1:$C$27,3,0)</f>
        <v>Spiel der TVK U12 weiblich/männlich</v>
      </c>
      <c r="I28" t="str">
        <f>Tabelle1[[#This Row],[Halle]]</f>
        <v>Regionale Schule</v>
      </c>
      <c r="L28" t="str">
        <f>VLOOKUP(Tabelle1[[#This Row],[Team]],Index!$A$1:$D$27,4,0)</f>
        <v>U12mix1</v>
      </c>
    </row>
    <row r="29" spans="1:12" x14ac:dyDescent="0.2">
      <c r="A29" t="str">
        <f>Tabelle1[[#This Row],[Heim]]&amp;" - "&amp;Tabelle1[[#This Row],[Gast]]</f>
        <v>TVK U14m - SG Ludwigshafen/Frankenthal</v>
      </c>
      <c r="B29" t="str">
        <f t="shared" si="2"/>
        <v>Heimspiel</v>
      </c>
      <c r="C29" s="15">
        <f>Tabelle1[[#This Row],[Datum]]</f>
        <v>45207.5</v>
      </c>
      <c r="D29" s="15">
        <f t="shared" si="3"/>
        <v>45207.5625</v>
      </c>
      <c r="E29" s="32" t="s">
        <v>154</v>
      </c>
      <c r="F29" t="s">
        <v>182</v>
      </c>
      <c r="G29" t="str">
        <f>"Spiel der "&amp;VLOOKUP(Tabelle1[[#This Row],[Team]],Index!$A$1:$C$27,3,0)</f>
        <v>Spiel der TVK U14 männlich</v>
      </c>
      <c r="I29" t="str">
        <f>Tabelle1[[#This Row],[Halle]]</f>
        <v>Regionale Schule</v>
      </c>
      <c r="L29" t="str">
        <f>VLOOKUP(Tabelle1[[#This Row],[Team]],Index!$A$1:$D$27,4,0)</f>
        <v>U14m</v>
      </c>
    </row>
    <row r="30" spans="1:12" x14ac:dyDescent="0.2">
      <c r="A30" t="str">
        <f>Tabelle1[[#This Row],[Heim]]&amp;" - "&amp;Tabelle1[[#This Row],[Gast]]</f>
        <v>TVK U14w - SG Ludwigshafen / Frankenthal</v>
      </c>
      <c r="B30" t="str">
        <f t="shared" si="2"/>
        <v>Heimspiel</v>
      </c>
      <c r="C30" s="15">
        <f>Tabelle1[[#This Row],[Datum]]</f>
        <v>45207.583333333336</v>
      </c>
      <c r="D30" s="15">
        <f t="shared" si="3"/>
        <v>45207.645833333336</v>
      </c>
      <c r="E30" s="32" t="s">
        <v>154</v>
      </c>
      <c r="F30" t="s">
        <v>182</v>
      </c>
      <c r="G30" t="str">
        <f>"Spiel der "&amp;VLOOKUP(Tabelle1[[#This Row],[Team]],Index!$A$1:$C$27,3,0)</f>
        <v>Spiel der TVK U14 weiblich</v>
      </c>
      <c r="I30" t="str">
        <f>Tabelle1[[#This Row],[Halle]]</f>
        <v>Regionale Schule</v>
      </c>
      <c r="L30" t="str">
        <f>VLOOKUP(Tabelle1[[#This Row],[Team]],Index!$A$1:$D$27,4,0)</f>
        <v>U14w</v>
      </c>
    </row>
    <row r="31" spans="1:12" x14ac:dyDescent="0.2">
      <c r="A31" t="str">
        <f>Tabelle1[[#This Row],[Heim]]&amp;" - "&amp;Tabelle1[[#This Row],[Gast]]</f>
        <v>TVK U16w - Kaiserslautern Thunderbolts e.V.</v>
      </c>
      <c r="B31" t="str">
        <f t="shared" si="2"/>
        <v>Heimspiel</v>
      </c>
      <c r="C31" s="15">
        <f>Tabelle1[[#This Row],[Datum]]</f>
        <v>45207.666666666664</v>
      </c>
      <c r="D31" s="15">
        <f t="shared" si="3"/>
        <v>45207.729166666664</v>
      </c>
      <c r="E31" s="32" t="s">
        <v>154</v>
      </c>
      <c r="F31" t="s">
        <v>182</v>
      </c>
      <c r="G31" t="str">
        <f>"Spiel der "&amp;VLOOKUP(Tabelle1[[#This Row],[Team]],Index!$A$1:$C$27,3,0)</f>
        <v>Spiel der TVK U16 weiblich</v>
      </c>
      <c r="I31" t="str">
        <f>Tabelle1[[#This Row],[Halle]]</f>
        <v>Regionale Schule</v>
      </c>
      <c r="L31" t="str">
        <f>VLOOKUP(Tabelle1[[#This Row],[Team]],Index!$A$1:$D$27,4,0)</f>
        <v>U16w</v>
      </c>
    </row>
    <row r="32" spans="1:12" x14ac:dyDescent="0.2">
      <c r="A32" t="str">
        <f>Tabelle1[[#This Row],[Heim]]&amp;" - "&amp;Tabelle1[[#This Row],[Gast]]</f>
        <v>TVK U18m - Kaiserslautern Thunderbolts e.V.</v>
      </c>
      <c r="B32" t="str">
        <f t="shared" si="2"/>
        <v>Heimspiel</v>
      </c>
      <c r="C32" s="15">
        <f>Tabelle1[[#This Row],[Datum]]</f>
        <v>45207.75</v>
      </c>
      <c r="D32" s="15">
        <f t="shared" si="3"/>
        <v>45207.8125</v>
      </c>
      <c r="E32" s="32" t="s">
        <v>154</v>
      </c>
      <c r="F32" t="s">
        <v>182</v>
      </c>
      <c r="G32" t="str">
        <f>"Spiel der "&amp;VLOOKUP(Tabelle1[[#This Row],[Team]],Index!$A$1:$C$27,3,0)</f>
        <v>Spiel der TVK U18 männlich</v>
      </c>
      <c r="I32" t="str">
        <f>Tabelle1[[#This Row],[Halle]]</f>
        <v>Regionale Schule</v>
      </c>
      <c r="L32" t="str">
        <f>VLOOKUP(Tabelle1[[#This Row],[Team]],Index!$A$1:$D$27,4,0)</f>
        <v>U18m</v>
      </c>
    </row>
    <row r="33" spans="1:12" x14ac:dyDescent="0.2">
      <c r="A33" t="str">
        <f>Tabelle1[[#This Row],[Heim]]&amp;" - "&amp;Tabelle1[[#This Row],[Gast]]</f>
        <v>TVK U12mix1 - SG Towers Speyer/Schifferstadt 1</v>
      </c>
      <c r="B33" t="str">
        <f t="shared" si="2"/>
        <v>Heimspiel</v>
      </c>
      <c r="C33" s="15">
        <f>Tabelle1[[#This Row],[Datum]]</f>
        <v>45234.5</v>
      </c>
      <c r="D33" s="15">
        <f t="shared" si="3"/>
        <v>45234.5625</v>
      </c>
      <c r="E33" s="32" t="s">
        <v>154</v>
      </c>
      <c r="F33" t="s">
        <v>182</v>
      </c>
      <c r="G33" t="str">
        <f>"Spiel der "&amp;VLOOKUP(Tabelle1[[#This Row],[Team]],Index!$A$1:$C$27,3,0)</f>
        <v>Spiel der TVK U12 weiblich/männlich</v>
      </c>
      <c r="I33" t="str">
        <f>Tabelle1[[#This Row],[Halle]]</f>
        <v>Regionale Schule</v>
      </c>
      <c r="L33" t="str">
        <f>VLOOKUP(Tabelle1[[#This Row],[Team]],Index!$A$1:$D$27,4,0)</f>
        <v>U12mix1</v>
      </c>
    </row>
    <row r="34" spans="1:12" x14ac:dyDescent="0.2">
      <c r="A34" t="str">
        <f>Tabelle1[[#This Row],[Heim]]&amp;" - "&amp;Tabelle1[[#This Row],[Gast]]</f>
        <v>TVK U16m - SG TV Dürkheim/BIS Baskets Speyer</v>
      </c>
      <c r="B34" t="str">
        <f t="shared" si="2"/>
        <v>Heimspiel</v>
      </c>
      <c r="C34" s="15">
        <f>Tabelle1[[#This Row],[Datum]]</f>
        <v>45234.583333333336</v>
      </c>
      <c r="D34" s="15">
        <f t="shared" si="3"/>
        <v>45234.645833333336</v>
      </c>
      <c r="E34" s="32" t="s">
        <v>154</v>
      </c>
      <c r="F34" t="s">
        <v>182</v>
      </c>
      <c r="G34" t="str">
        <f>"Spiel der "&amp;VLOOKUP(Tabelle1[[#This Row],[Team]],Index!$A$1:$C$27,3,0)</f>
        <v>Spiel der TVK U16 männlich</v>
      </c>
      <c r="I34" t="str">
        <f>Tabelle1[[#This Row],[Halle]]</f>
        <v>Regionale Schule</v>
      </c>
      <c r="L34" t="str">
        <f>VLOOKUP(Tabelle1[[#This Row],[Team]],Index!$A$1:$D$27,4,0)</f>
        <v>U16m</v>
      </c>
    </row>
    <row r="35" spans="1:12" x14ac:dyDescent="0.2">
      <c r="A35" t="str">
        <f>Tabelle1[[#This Row],[Heim]]&amp;" - "&amp;Tabelle1[[#This Row],[Gast]]</f>
        <v>TVK II - BBC Mehlingen</v>
      </c>
      <c r="B35" t="str">
        <f t="shared" si="2"/>
        <v>Heimspiel</v>
      </c>
      <c r="C35" s="15">
        <f>Tabelle1[[#This Row],[Datum]]</f>
        <v>45234.666666666664</v>
      </c>
      <c r="D35" s="15">
        <f t="shared" si="3"/>
        <v>45234.729166666664</v>
      </c>
      <c r="E35" s="32" t="s">
        <v>154</v>
      </c>
      <c r="F35" t="s">
        <v>182</v>
      </c>
      <c r="G35" t="str">
        <f>"Spiel der "&amp;VLOOKUP(Tabelle1[[#This Row],[Team]],Index!$A$1:$C$27,3,0)</f>
        <v>Spiel der 2. Herrenmannschaft</v>
      </c>
      <c r="I35" t="str">
        <f>Tabelle1[[#This Row],[Halle]]</f>
        <v>Regionale Schule</v>
      </c>
      <c r="L35" t="str">
        <f>VLOOKUP(Tabelle1[[#This Row],[Team]],Index!$A$1:$D$27,4,0)</f>
        <v>TVK2</v>
      </c>
    </row>
    <row r="36" spans="1:12" x14ac:dyDescent="0.2">
      <c r="A36" t="str">
        <f>Tabelle1[[#This Row],[Heim]]&amp;" - "&amp;Tabelle1[[#This Row],[Gast]]</f>
        <v>TVK Damen - TV Oppenheim</v>
      </c>
      <c r="B36" t="str">
        <f t="shared" si="2"/>
        <v>Heimspiel</v>
      </c>
      <c r="C36" s="15">
        <f>Tabelle1[[#This Row],[Datum]]</f>
        <v>45234.75</v>
      </c>
      <c r="D36" s="15">
        <f t="shared" si="3"/>
        <v>45234.8125</v>
      </c>
      <c r="E36" s="32" t="s">
        <v>154</v>
      </c>
      <c r="F36" t="s">
        <v>182</v>
      </c>
      <c r="G36" t="str">
        <f>"Spiel der "&amp;VLOOKUP(Tabelle1[[#This Row],[Team]],Index!$A$1:$C$27,3,0)</f>
        <v>Spiel der 1. Damenmannschaft</v>
      </c>
      <c r="I36" t="str">
        <f>Tabelle1[[#This Row],[Halle]]</f>
        <v>Regionale Schule</v>
      </c>
      <c r="L36" t="str">
        <f>VLOOKUP(Tabelle1[[#This Row],[Team]],Index!$A$1:$D$27,4,0)</f>
        <v>TVK-Damen</v>
      </c>
    </row>
    <row r="37" spans="1:12" x14ac:dyDescent="0.2">
      <c r="A37" t="str">
        <f>Tabelle1[[#This Row],[Heim]]&amp;" - "&amp;Tabelle1[[#This Row],[Gast]]</f>
        <v>TVK I - TS Germersheim</v>
      </c>
      <c r="B37" t="str">
        <f t="shared" si="2"/>
        <v>Heimspiel</v>
      </c>
      <c r="C37" s="15">
        <f>Tabelle1[[#This Row],[Datum]]</f>
        <v>45234.833333333336</v>
      </c>
      <c r="D37" s="15">
        <f t="shared" si="3"/>
        <v>45234.895833333336</v>
      </c>
      <c r="E37" s="32" t="s">
        <v>154</v>
      </c>
      <c r="F37" t="s">
        <v>182</v>
      </c>
      <c r="G37" t="str">
        <f>"Spiel der "&amp;VLOOKUP(Tabelle1[[#This Row],[Team]],Index!$A$1:$C$27,3,0)</f>
        <v>Spiel der 1. Herrenmannschaft</v>
      </c>
      <c r="I37" t="str">
        <f>Tabelle1[[#This Row],[Halle]]</f>
        <v>Regionale Schule</v>
      </c>
      <c r="L37" t="str">
        <f>VLOOKUP(Tabelle1[[#This Row],[Team]],Index!$A$1:$D$27,4,0)</f>
        <v>TVK1</v>
      </c>
    </row>
    <row r="38" spans="1:12" x14ac:dyDescent="0.2">
      <c r="A38" t="str">
        <f>Tabelle1[[#This Row],[Heim]]&amp;" - "&amp;Tabelle1[[#This Row],[Gast]]</f>
        <v>TVK U14m - BBC Mehlingen</v>
      </c>
      <c r="B38" t="str">
        <f t="shared" si="2"/>
        <v>Heimspiel</v>
      </c>
      <c r="C38" s="15">
        <f>Tabelle1[[#This Row],[Datum]]</f>
        <v>45235.5</v>
      </c>
      <c r="D38" s="15">
        <f t="shared" si="3"/>
        <v>45235.5625</v>
      </c>
      <c r="E38" s="32" t="s">
        <v>154</v>
      </c>
      <c r="F38" t="s">
        <v>182</v>
      </c>
      <c r="G38" t="str">
        <f>"Spiel der "&amp;VLOOKUP(Tabelle1[[#This Row],[Team]],Index!$A$1:$C$27,3,0)</f>
        <v>Spiel der TVK U14 männlich</v>
      </c>
      <c r="I38" t="str">
        <f>Tabelle1[[#This Row],[Halle]]</f>
        <v>Regionale Schule</v>
      </c>
      <c r="L38" t="str">
        <f>VLOOKUP(Tabelle1[[#This Row],[Team]],Index!$A$1:$D$27,4,0)</f>
        <v>U14m</v>
      </c>
    </row>
    <row r="39" spans="1:12" x14ac:dyDescent="0.2">
      <c r="A39" t="str">
        <f>Tabelle1[[#This Row],[Heim]]&amp;" - "&amp;Tabelle1[[#This Row],[Gast]]</f>
        <v>TVK U16w - BBC Mehlingen</v>
      </c>
      <c r="B39" t="str">
        <f t="shared" si="2"/>
        <v>Heimspiel</v>
      </c>
      <c r="C39" s="15">
        <f>Tabelle1[[#This Row],[Datum]]</f>
        <v>45235.583333333336</v>
      </c>
      <c r="D39" s="15">
        <f t="shared" si="3"/>
        <v>45235.645833333336</v>
      </c>
      <c r="E39" s="32" t="s">
        <v>154</v>
      </c>
      <c r="F39" t="s">
        <v>182</v>
      </c>
      <c r="G39" t="str">
        <f>"Spiel der "&amp;VLOOKUP(Tabelle1[[#This Row],[Team]],Index!$A$1:$C$27,3,0)</f>
        <v>Spiel der TVK U16 weiblich</v>
      </c>
      <c r="I39" t="str">
        <f>Tabelle1[[#This Row],[Halle]]</f>
        <v>Regionale Schule</v>
      </c>
      <c r="L39" t="str">
        <f>VLOOKUP(Tabelle1[[#This Row],[Team]],Index!$A$1:$D$27,4,0)</f>
        <v>U16w</v>
      </c>
    </row>
    <row r="40" spans="1:12" x14ac:dyDescent="0.2">
      <c r="A40" t="str">
        <f>Tabelle1[[#This Row],[Heim]]&amp;" - "&amp;Tabelle1[[#This Row],[Gast]]</f>
        <v>TVK U18m - TS Germersheim</v>
      </c>
      <c r="B40" t="str">
        <f t="shared" si="2"/>
        <v>Heimspiel</v>
      </c>
      <c r="C40" s="15">
        <f>Tabelle1[[#This Row],[Datum]]</f>
        <v>45235.666666666664</v>
      </c>
      <c r="D40" s="15">
        <f t="shared" si="3"/>
        <v>45235.729166666664</v>
      </c>
      <c r="E40" s="32" t="s">
        <v>154</v>
      </c>
      <c r="F40" t="s">
        <v>182</v>
      </c>
      <c r="G40" t="str">
        <f>"Spiel der "&amp;VLOOKUP(Tabelle1[[#This Row],[Team]],Index!$A$1:$C$27,3,0)</f>
        <v>Spiel der TVK U18 männlich</v>
      </c>
      <c r="I40" t="str">
        <f>Tabelle1[[#This Row],[Halle]]</f>
        <v>Regionale Schule</v>
      </c>
      <c r="L40" t="str">
        <f>VLOOKUP(Tabelle1[[#This Row],[Team]],Index!$A$1:$D$27,4,0)</f>
        <v>U18m</v>
      </c>
    </row>
    <row r="41" spans="1:12" x14ac:dyDescent="0.2">
      <c r="A41" t="str">
        <f>Tabelle1[[#This Row],[Heim]]&amp;" - "&amp;Tabelle1[[#This Row],[Gast]]</f>
        <v>SG Towers Speyer/Schifferstadt - TVK U16w</v>
      </c>
      <c r="B41" t="str">
        <f t="shared" si="2"/>
        <v>Auswärtsspiel</v>
      </c>
      <c r="C41" s="15">
        <f>Tabelle1[[#This Row],[Datum]]</f>
        <v>45241.541666666664</v>
      </c>
      <c r="D41" s="15">
        <f t="shared" si="3"/>
        <v>45241.604166666664</v>
      </c>
      <c r="E41" s="32" t="s">
        <v>154</v>
      </c>
      <c r="F41" t="s">
        <v>182</v>
      </c>
      <c r="G41" t="str">
        <f>"Spiel der "&amp;VLOOKUP(Tabelle1[[#This Row],[Team]],Index!$A$1:$C$27,3,0)</f>
        <v>Spiel der TVK U16 weiblich</v>
      </c>
      <c r="I41" t="str">
        <f>Tabelle1[[#This Row],[Halle]]</f>
        <v>Osthalle</v>
      </c>
      <c r="L41" t="str">
        <f>VLOOKUP(Tabelle1[[#This Row],[Team]],Index!$A$1:$D$27,4,0)</f>
        <v>U16w</v>
      </c>
    </row>
    <row r="42" spans="1:12" x14ac:dyDescent="0.2">
      <c r="A42" t="str">
        <f>Tabelle1[[#This Row],[Heim]]&amp;" - "&amp;Tabelle1[[#This Row],[Gast]]</f>
        <v>1. FC Kaiserslautern 2 - TVK U16m2</v>
      </c>
      <c r="B42" t="str">
        <f t="shared" si="2"/>
        <v>Auswärtsspiel</v>
      </c>
      <c r="C42" s="15">
        <f>Tabelle1[[#This Row],[Datum]]</f>
        <v>45242.416666666664</v>
      </c>
      <c r="D42" s="15">
        <f t="shared" si="3"/>
        <v>45242.479166666664</v>
      </c>
      <c r="E42" s="32" t="s">
        <v>154</v>
      </c>
      <c r="F42" t="s">
        <v>182</v>
      </c>
      <c r="G42" t="str">
        <f>"Spiel der "&amp;VLOOKUP(Tabelle1[[#This Row],[Team]],Index!$A$1:$C$27,3,0)</f>
        <v>Spiel der TVK U16 männlich 2</v>
      </c>
      <c r="I42" t="str">
        <f>Tabelle1[[#This Row],[Halle]]</f>
        <v>Grundschule Betzenberg</v>
      </c>
      <c r="L42" t="str">
        <f>VLOOKUP(Tabelle1[[#This Row],[Team]],Index!$A$1:$D$27,4,0)</f>
        <v>U16m2</v>
      </c>
    </row>
    <row r="43" spans="1:12" x14ac:dyDescent="0.2">
      <c r="A43" t="str">
        <f>Tabelle1[[#This Row],[Heim]]&amp;" - "&amp;Tabelle1[[#This Row],[Gast]]</f>
        <v>1. FC Kaiserslautern 2 - TVK U12mix2</v>
      </c>
      <c r="B43" t="str">
        <f t="shared" si="2"/>
        <v>Auswärtsspiel</v>
      </c>
      <c r="C43" s="15">
        <f>Tabelle1[[#This Row],[Datum]]</f>
        <v>45242.416666666664</v>
      </c>
      <c r="D43" s="15">
        <f t="shared" si="3"/>
        <v>45242.479166666664</v>
      </c>
      <c r="E43" s="32" t="s">
        <v>154</v>
      </c>
      <c r="F43" t="s">
        <v>182</v>
      </c>
      <c r="G43" t="str">
        <f>"Spiel der "&amp;VLOOKUP(Tabelle1[[#This Row],[Team]],Index!$A$1:$C$27,3,0)</f>
        <v>Spiel der TVK U12 weiblich/männlich 2</v>
      </c>
      <c r="I43" t="str">
        <f>Tabelle1[[#This Row],[Halle]]</f>
        <v>Hohenstaufengymnasium KL</v>
      </c>
      <c r="L43" t="str">
        <f>VLOOKUP(Tabelle1[[#This Row],[Team]],Index!$A$1:$D$27,4,0)</f>
        <v>U12mix2</v>
      </c>
    </row>
    <row r="44" spans="1:12" x14ac:dyDescent="0.2">
      <c r="A44" t="str">
        <f>Tabelle1[[#This Row],[Heim]]&amp;" - "&amp;Tabelle1[[#This Row],[Gast]]</f>
        <v>1. FC Kaiserslautern 2 - TVK Damen</v>
      </c>
      <c r="B44" t="str">
        <f t="shared" si="2"/>
        <v>Auswärtsspiel</v>
      </c>
      <c r="C44" s="15">
        <f>Tabelle1[[#This Row],[Datum]]</f>
        <v>45242.5</v>
      </c>
      <c r="D44" s="15">
        <f t="shared" si="3"/>
        <v>45242.5625</v>
      </c>
      <c r="E44" s="32" t="s">
        <v>154</v>
      </c>
      <c r="F44" t="s">
        <v>182</v>
      </c>
      <c r="G44" t="str">
        <f>"Spiel der "&amp;VLOOKUP(Tabelle1[[#This Row],[Team]],Index!$A$1:$C$27,3,0)</f>
        <v>Spiel der 1. Damenmannschaft</v>
      </c>
      <c r="I44" t="str">
        <f>Tabelle1[[#This Row],[Halle]]</f>
        <v>Grundschule Betzenberg</v>
      </c>
      <c r="L44" t="str">
        <f>VLOOKUP(Tabelle1[[#This Row],[Team]],Index!$A$1:$D$27,4,0)</f>
        <v>TVK-Damen</v>
      </c>
    </row>
    <row r="45" spans="1:12" x14ac:dyDescent="0.2">
      <c r="A45" t="str">
        <f>Tabelle1[[#This Row],[Heim]]&amp;" - "&amp;Tabelle1[[#This Row],[Gast]]</f>
        <v>1. FC Kaiserslautern 1 - TVK U12mix1</v>
      </c>
      <c r="B45" t="str">
        <f t="shared" si="2"/>
        <v>Auswärtsspiel</v>
      </c>
      <c r="C45" s="15">
        <f>Tabelle1[[#This Row],[Datum]]</f>
        <v>45242.5</v>
      </c>
      <c r="D45" s="15">
        <f t="shared" si="3"/>
        <v>45242.5625</v>
      </c>
      <c r="E45" s="32" t="s">
        <v>154</v>
      </c>
      <c r="F45" t="s">
        <v>182</v>
      </c>
      <c r="G45" t="str">
        <f>"Spiel der "&amp;VLOOKUP(Tabelle1[[#This Row],[Team]],Index!$A$1:$C$27,3,0)</f>
        <v>Spiel der TVK U12 weiblich/männlich</v>
      </c>
      <c r="I45" t="str">
        <f>Tabelle1[[#This Row],[Halle]]</f>
        <v>Hohenstaufengymnasium KL</v>
      </c>
      <c r="L45" t="str">
        <f>VLOOKUP(Tabelle1[[#This Row],[Team]],Index!$A$1:$D$27,4,0)</f>
        <v>U12mix1</v>
      </c>
    </row>
    <row r="46" spans="1:12" x14ac:dyDescent="0.2">
      <c r="A46" t="str">
        <f>Tabelle1[[#This Row],[Heim]]&amp;" - "&amp;Tabelle1[[#This Row],[Gast]]</f>
        <v>1. FC Kaiserslautern 2 - TVK I</v>
      </c>
      <c r="B46" t="str">
        <f t="shared" si="2"/>
        <v>Auswärtsspiel</v>
      </c>
      <c r="C46" s="15">
        <f>Tabelle1[[#This Row],[Datum]]</f>
        <v>45242.583333333336</v>
      </c>
      <c r="D46" s="15">
        <f t="shared" si="3"/>
        <v>45242.645833333336</v>
      </c>
      <c r="E46" s="32" t="s">
        <v>154</v>
      </c>
      <c r="F46" t="s">
        <v>182</v>
      </c>
      <c r="G46" t="str">
        <f>"Spiel der "&amp;VLOOKUP(Tabelle1[[#This Row],[Team]],Index!$A$1:$C$27,3,0)</f>
        <v>Spiel der 1. Herrenmannschaft</v>
      </c>
      <c r="I46" t="str">
        <f>Tabelle1[[#This Row],[Halle]]</f>
        <v>Grundschule Betzenberg</v>
      </c>
      <c r="L46" t="str">
        <f>VLOOKUP(Tabelle1[[#This Row],[Team]],Index!$A$1:$D$27,4,0)</f>
        <v>TVK1</v>
      </c>
    </row>
    <row r="47" spans="1:12" x14ac:dyDescent="0.2">
      <c r="A47" t="str">
        <f>Tabelle1[[#This Row],[Heim]]&amp;" - "&amp;Tabelle1[[#This Row],[Gast]]</f>
        <v>1. FC Kaiserslautern - TVK U14w</v>
      </c>
      <c r="B47" t="str">
        <f t="shared" si="2"/>
        <v>Auswärtsspiel</v>
      </c>
      <c r="C47" s="15">
        <f>Tabelle1[[#This Row],[Datum]]</f>
        <v>45242.583333333336</v>
      </c>
      <c r="D47" s="15">
        <f t="shared" si="3"/>
        <v>45242.645833333336</v>
      </c>
      <c r="E47" s="32" t="s">
        <v>154</v>
      </c>
      <c r="F47" t="s">
        <v>182</v>
      </c>
      <c r="G47" t="str">
        <f>"Spiel der "&amp;VLOOKUP(Tabelle1[[#This Row],[Team]],Index!$A$1:$C$27,3,0)</f>
        <v>Spiel der TVK U14 weiblich</v>
      </c>
      <c r="I47" t="str">
        <f>Tabelle1[[#This Row],[Halle]]</f>
        <v>Hohenstaufengymnasium KL</v>
      </c>
      <c r="L47" t="str">
        <f>VLOOKUP(Tabelle1[[#This Row],[Team]],Index!$A$1:$D$27,4,0)</f>
        <v>U14w</v>
      </c>
    </row>
    <row r="48" spans="1:12" x14ac:dyDescent="0.2">
      <c r="A48" t="str">
        <f>Tabelle1[[#This Row],[Heim]]&amp;" - "&amp;Tabelle1[[#This Row],[Gast]]</f>
        <v>SG Saarland - TVK U16m</v>
      </c>
      <c r="B48" t="str">
        <f t="shared" si="2"/>
        <v>Auswärtsspiel</v>
      </c>
      <c r="C48" s="15">
        <f>Tabelle1[[#This Row],[Datum]]</f>
        <v>45242.583333333336</v>
      </c>
      <c r="D48" s="15">
        <f t="shared" si="3"/>
        <v>45242.645833333336</v>
      </c>
      <c r="E48" s="32" t="s">
        <v>154</v>
      </c>
      <c r="F48" t="s">
        <v>182</v>
      </c>
      <c r="G48" t="str">
        <f>"Spiel der "&amp;VLOOKUP(Tabelle1[[#This Row],[Team]],Index!$A$1:$C$27,3,0)</f>
        <v>Spiel der TVK U16 männlich</v>
      </c>
      <c r="I48" t="str">
        <f>Tabelle1[[#This Row],[Halle]]</f>
        <v>Großsporthalle Ensdorf</v>
      </c>
      <c r="L48" t="str">
        <f>VLOOKUP(Tabelle1[[#This Row],[Team]],Index!$A$1:$D$27,4,0)</f>
        <v>U16m</v>
      </c>
    </row>
    <row r="49" spans="1:12" x14ac:dyDescent="0.2">
      <c r="A49" t="str">
        <f>Tabelle1[[#This Row],[Heim]]&amp;" - "&amp;Tabelle1[[#This Row],[Gast]]</f>
        <v>1. FC Kaiserslautern - TVK U18m</v>
      </c>
      <c r="B49" t="str">
        <f t="shared" si="2"/>
        <v>Auswärtsspiel</v>
      </c>
      <c r="C49" s="15">
        <f>Tabelle1[[#This Row],[Datum]]</f>
        <v>45242.666666666664</v>
      </c>
      <c r="D49" s="15">
        <f t="shared" si="3"/>
        <v>45242.729166666664</v>
      </c>
      <c r="E49" s="32" t="s">
        <v>154</v>
      </c>
      <c r="F49" t="s">
        <v>182</v>
      </c>
      <c r="G49" t="str">
        <f>"Spiel der "&amp;VLOOKUP(Tabelle1[[#This Row],[Team]],Index!$A$1:$C$27,3,0)</f>
        <v>Spiel der TVK U18 männlich</v>
      </c>
      <c r="I49" t="str">
        <f>Tabelle1[[#This Row],[Halle]]</f>
        <v>Grundschule Betzenberg</v>
      </c>
      <c r="L49" t="str">
        <f>VLOOKUP(Tabelle1[[#This Row],[Team]],Index!$A$1:$D$27,4,0)</f>
        <v>U18m</v>
      </c>
    </row>
    <row r="50" spans="1:12" x14ac:dyDescent="0.2">
      <c r="A50" t="str">
        <f>Tabelle1[[#This Row],[Heim]]&amp;" - "&amp;Tabelle1[[#This Row],[Gast]]</f>
        <v>1. FC Kaiserslautern 2 - TVK U14m</v>
      </c>
      <c r="B50" t="str">
        <f t="shared" si="2"/>
        <v>Auswärtsspiel</v>
      </c>
      <c r="C50" s="15">
        <f>Tabelle1[[#This Row],[Datum]]</f>
        <v>45242.666666666664</v>
      </c>
      <c r="D50" s="15">
        <f t="shared" si="3"/>
        <v>45242.729166666664</v>
      </c>
      <c r="E50" s="32" t="s">
        <v>154</v>
      </c>
      <c r="F50" t="s">
        <v>182</v>
      </c>
      <c r="G50" t="str">
        <f>"Spiel der "&amp;VLOOKUP(Tabelle1[[#This Row],[Team]],Index!$A$1:$C$27,3,0)</f>
        <v>Spiel der TVK U14 männlich</v>
      </c>
      <c r="I50" t="str">
        <f>Tabelle1[[#This Row],[Halle]]</f>
        <v>Hohenstaufengymnasium KL</v>
      </c>
      <c r="L50" t="str">
        <f>VLOOKUP(Tabelle1[[#This Row],[Team]],Index!$A$1:$D$27,4,0)</f>
        <v>U14m</v>
      </c>
    </row>
    <row r="51" spans="1:12" x14ac:dyDescent="0.2">
      <c r="A51" t="str">
        <f>Tabelle1[[#This Row],[Heim]]&amp;" - "&amp;Tabelle1[[#This Row],[Gast]]</f>
        <v>TVK U16m2 - TSG Grünstadt</v>
      </c>
      <c r="B51" t="str">
        <f t="shared" si="2"/>
        <v>Heimspiel</v>
      </c>
      <c r="C51" s="15">
        <f>Tabelle1[[#This Row],[Datum]]</f>
        <v>45248.5</v>
      </c>
      <c r="D51" s="15">
        <f t="shared" si="3"/>
        <v>45248.5625</v>
      </c>
      <c r="E51" s="32" t="s">
        <v>154</v>
      </c>
      <c r="F51" t="s">
        <v>182</v>
      </c>
      <c r="G51" t="str">
        <f>"Spiel der "&amp;VLOOKUP(Tabelle1[[#This Row],[Team]],Index!$A$1:$C$27,3,0)</f>
        <v>Spiel der TVK U16 männlich 2</v>
      </c>
      <c r="I51" t="str">
        <f>Tabelle1[[#This Row],[Halle]]</f>
        <v>Regionale Schule</v>
      </c>
      <c r="L51" t="str">
        <f>VLOOKUP(Tabelle1[[#This Row],[Team]],Index!$A$1:$D$27,4,0)</f>
        <v>U16m2</v>
      </c>
    </row>
    <row r="52" spans="1:12" x14ac:dyDescent="0.2">
      <c r="A52" t="str">
        <f>Tabelle1[[#This Row],[Heim]]&amp;" - "&amp;Tabelle1[[#This Row],[Gast]]</f>
        <v>TVK U16m - ASC Theresianum Mainz I</v>
      </c>
      <c r="B52" t="str">
        <f t="shared" si="2"/>
        <v>Heimspiel</v>
      </c>
      <c r="C52" s="15">
        <f>Tabelle1[[#This Row],[Datum]]</f>
        <v>45248.583333333336</v>
      </c>
      <c r="D52" s="15">
        <f t="shared" si="3"/>
        <v>45248.645833333336</v>
      </c>
      <c r="E52" s="32" t="s">
        <v>154</v>
      </c>
      <c r="F52" t="s">
        <v>182</v>
      </c>
      <c r="G52" t="str">
        <f>"Spiel der "&amp;VLOOKUP(Tabelle1[[#This Row],[Team]],Index!$A$1:$C$27,3,0)</f>
        <v>Spiel der TVK U16 männlich</v>
      </c>
      <c r="I52" t="str">
        <f>Tabelle1[[#This Row],[Halle]]</f>
        <v>Regionale Schule</v>
      </c>
      <c r="L52" t="str">
        <f>VLOOKUP(Tabelle1[[#This Row],[Team]],Index!$A$1:$D$27,4,0)</f>
        <v>U16m</v>
      </c>
    </row>
    <row r="53" spans="1:12" x14ac:dyDescent="0.2">
      <c r="A53" t="str">
        <f>Tabelle1[[#This Row],[Heim]]&amp;" - "&amp;Tabelle1[[#This Row],[Gast]]</f>
        <v>TVK U18m - VT Zweibrücken</v>
      </c>
      <c r="B53" t="str">
        <f t="shared" si="2"/>
        <v>Heimspiel</v>
      </c>
      <c r="C53" s="15">
        <f>Tabelle1[[#This Row],[Datum]]</f>
        <v>45248.666666666664</v>
      </c>
      <c r="D53" s="15">
        <f t="shared" si="3"/>
        <v>45248.729166666664</v>
      </c>
      <c r="E53" s="32" t="s">
        <v>154</v>
      </c>
      <c r="F53" t="s">
        <v>182</v>
      </c>
      <c r="G53" t="str">
        <f>"Spiel der "&amp;VLOOKUP(Tabelle1[[#This Row],[Team]],Index!$A$1:$C$27,3,0)</f>
        <v>Spiel der TVK U18 männlich</v>
      </c>
      <c r="I53" t="str">
        <f>Tabelle1[[#This Row],[Halle]]</f>
        <v>Regionale Schule</v>
      </c>
      <c r="L53" t="str">
        <f>VLOOKUP(Tabelle1[[#This Row],[Team]],Index!$A$1:$D$27,4,0)</f>
        <v>U18m</v>
      </c>
    </row>
    <row r="54" spans="1:12" x14ac:dyDescent="0.2">
      <c r="A54" t="str">
        <f>Tabelle1[[#This Row],[Heim]]&amp;" - "&amp;Tabelle1[[#This Row],[Gast]]</f>
        <v>TVK II - VT Zweibrücken 2</v>
      </c>
      <c r="B54" t="str">
        <f t="shared" si="2"/>
        <v>Heimspiel</v>
      </c>
      <c r="C54" s="15">
        <f>Tabelle1[[#This Row],[Datum]]</f>
        <v>45248.75</v>
      </c>
      <c r="D54" s="15">
        <f t="shared" si="3"/>
        <v>45248.8125</v>
      </c>
      <c r="E54" s="32" t="s">
        <v>154</v>
      </c>
      <c r="F54" t="s">
        <v>182</v>
      </c>
      <c r="G54" t="str">
        <f>"Spiel der "&amp;VLOOKUP(Tabelle1[[#This Row],[Team]],Index!$A$1:$C$27,3,0)</f>
        <v>Spiel der 2. Herrenmannschaft</v>
      </c>
      <c r="I54" t="str">
        <f>Tabelle1[[#This Row],[Halle]]</f>
        <v>Regionale Schule</v>
      </c>
      <c r="L54" t="str">
        <f>VLOOKUP(Tabelle1[[#This Row],[Team]],Index!$A$1:$D$27,4,0)</f>
        <v>TVK2</v>
      </c>
    </row>
    <row r="55" spans="1:12" x14ac:dyDescent="0.2">
      <c r="A55" t="str">
        <f>Tabelle1[[#This Row],[Heim]]&amp;" - "&amp;Tabelle1[[#This Row],[Gast]]</f>
        <v>TVK I - DJK Nieder-Olm 2</v>
      </c>
      <c r="B55" t="str">
        <f t="shared" si="2"/>
        <v>Heimspiel</v>
      </c>
      <c r="C55" s="15">
        <f>Tabelle1[[#This Row],[Datum]]</f>
        <v>45248.833333333336</v>
      </c>
      <c r="D55" s="15">
        <f t="shared" si="3"/>
        <v>45248.895833333336</v>
      </c>
      <c r="E55" s="32" t="s">
        <v>154</v>
      </c>
      <c r="F55" t="s">
        <v>182</v>
      </c>
      <c r="G55" t="str">
        <f>"Spiel der "&amp;VLOOKUP(Tabelle1[[#This Row],[Team]],Index!$A$1:$C$27,3,0)</f>
        <v>Spiel der 1. Herrenmannschaft</v>
      </c>
      <c r="I55" t="str">
        <f>Tabelle1[[#This Row],[Halle]]</f>
        <v>Regionale Schule</v>
      </c>
      <c r="L55" t="str">
        <f>VLOOKUP(Tabelle1[[#This Row],[Team]],Index!$A$1:$D$27,4,0)</f>
        <v>TVK1</v>
      </c>
    </row>
    <row r="56" spans="1:12" x14ac:dyDescent="0.2">
      <c r="A56" t="str">
        <f>Tabelle1[[#This Row],[Heim]]&amp;" - "&amp;Tabelle1[[#This Row],[Gast]]</f>
        <v>TVK U12mix2 - SG TV Dürkheim-BB-Int. Speyer 2</v>
      </c>
      <c r="B56" t="str">
        <f t="shared" si="2"/>
        <v>Heimspiel</v>
      </c>
      <c r="C56" s="15">
        <f>Tabelle1[[#This Row],[Datum]]</f>
        <v>45249.5</v>
      </c>
      <c r="D56" s="15">
        <f t="shared" si="3"/>
        <v>45249.5625</v>
      </c>
      <c r="E56" s="32" t="s">
        <v>154</v>
      </c>
      <c r="F56" t="s">
        <v>182</v>
      </c>
      <c r="G56" t="str">
        <f>"Spiel der "&amp;VLOOKUP(Tabelle1[[#This Row],[Team]],Index!$A$1:$C$27,3,0)</f>
        <v>Spiel der TVK U12 weiblich/männlich 2</v>
      </c>
      <c r="I56" t="str">
        <f>Tabelle1[[#This Row],[Halle]]</f>
        <v>Regionale Schule</v>
      </c>
      <c r="L56" t="str">
        <f>VLOOKUP(Tabelle1[[#This Row],[Team]],Index!$A$1:$D$27,4,0)</f>
        <v>U12mix2</v>
      </c>
    </row>
    <row r="57" spans="1:12" x14ac:dyDescent="0.2">
      <c r="A57" t="str">
        <f>Tabelle1[[#This Row],[Heim]]&amp;" - "&amp;Tabelle1[[#This Row],[Gast]]</f>
        <v>TVK U14m - SG TV Dürkheim-BB-Int. Speyer 2</v>
      </c>
      <c r="B57" t="str">
        <f t="shared" si="2"/>
        <v>Heimspiel</v>
      </c>
      <c r="C57" s="15">
        <f>Tabelle1[[#This Row],[Datum]]</f>
        <v>45249.583333333336</v>
      </c>
      <c r="D57" s="15">
        <f t="shared" si="3"/>
        <v>45249.645833333336</v>
      </c>
      <c r="E57" s="32" t="s">
        <v>154</v>
      </c>
      <c r="F57" t="s">
        <v>182</v>
      </c>
      <c r="G57" t="str">
        <f>"Spiel der "&amp;VLOOKUP(Tabelle1[[#This Row],[Team]],Index!$A$1:$C$27,3,0)</f>
        <v>Spiel der TVK U14 männlich</v>
      </c>
      <c r="I57" t="str">
        <f>Tabelle1[[#This Row],[Halle]]</f>
        <v>Regionale Schule</v>
      </c>
      <c r="L57" t="str">
        <f>VLOOKUP(Tabelle1[[#This Row],[Team]],Index!$A$1:$D$27,4,0)</f>
        <v>U14m</v>
      </c>
    </row>
    <row r="58" spans="1:12" x14ac:dyDescent="0.2">
      <c r="A58" t="str">
        <f>Tabelle1[[#This Row],[Heim]]&amp;" - "&amp;Tabelle1[[#This Row],[Gast]]</f>
        <v>TVK U14w - TV Dürkheim</v>
      </c>
      <c r="B58" t="str">
        <f t="shared" si="2"/>
        <v>Heimspiel</v>
      </c>
      <c r="C58" s="15">
        <f>Tabelle1[[#This Row],[Datum]]</f>
        <v>45249.666666666664</v>
      </c>
      <c r="D58" s="15">
        <f t="shared" si="3"/>
        <v>45249.729166666664</v>
      </c>
      <c r="E58" s="32" t="s">
        <v>154</v>
      </c>
      <c r="F58" t="s">
        <v>182</v>
      </c>
      <c r="G58" t="str">
        <f>"Spiel der "&amp;VLOOKUP(Tabelle1[[#This Row],[Team]],Index!$A$1:$C$27,3,0)</f>
        <v>Spiel der TVK U14 weiblich</v>
      </c>
      <c r="I58" t="str">
        <f>Tabelle1[[#This Row],[Halle]]</f>
        <v>Regionale Schule</v>
      </c>
      <c r="L58" t="str">
        <f>VLOOKUP(Tabelle1[[#This Row],[Team]],Index!$A$1:$D$27,4,0)</f>
        <v>U14w</v>
      </c>
    </row>
    <row r="59" spans="1:12" x14ac:dyDescent="0.2">
      <c r="A59" t="str">
        <f>Tabelle1[[#This Row],[Heim]]&amp;" - "&amp;Tabelle1[[#This Row],[Gast]]</f>
        <v>TVK U16w - VT Zweibrücken</v>
      </c>
      <c r="B59" t="str">
        <f t="shared" si="2"/>
        <v>Heimspiel</v>
      </c>
      <c r="C59" s="15">
        <f>Tabelle1[[#This Row],[Datum]]</f>
        <v>45249.75</v>
      </c>
      <c r="D59" s="15">
        <f t="shared" si="3"/>
        <v>45249.8125</v>
      </c>
      <c r="E59" s="32" t="s">
        <v>154</v>
      </c>
      <c r="F59" t="s">
        <v>182</v>
      </c>
      <c r="G59" t="str">
        <f>"Spiel der "&amp;VLOOKUP(Tabelle1[[#This Row],[Team]],Index!$A$1:$C$27,3,0)</f>
        <v>Spiel der TVK U16 weiblich</v>
      </c>
      <c r="I59" t="str">
        <f>Tabelle1[[#This Row],[Halle]]</f>
        <v>Regionale Schule</v>
      </c>
      <c r="L59" t="str">
        <f>VLOOKUP(Tabelle1[[#This Row],[Team]],Index!$A$1:$D$27,4,0)</f>
        <v>U16w</v>
      </c>
    </row>
    <row r="60" spans="1:12" x14ac:dyDescent="0.2">
      <c r="A60" t="str">
        <f>Tabelle1[[#This Row],[Heim]]&amp;" - "&amp;Tabelle1[[#This Row],[Gast]]</f>
        <v>Eintracht Lambsheim e.V. - TVK U12mix2</v>
      </c>
      <c r="B60" t="str">
        <f t="shared" si="2"/>
        <v>Auswärtsspiel</v>
      </c>
      <c r="C60" s="15">
        <f>Tabelle1[[#This Row],[Datum]]</f>
        <v>45255.416666666664</v>
      </c>
      <c r="D60" s="15">
        <f t="shared" si="3"/>
        <v>45255.479166666664</v>
      </c>
      <c r="E60" s="32" t="s">
        <v>154</v>
      </c>
      <c r="F60" t="s">
        <v>182</v>
      </c>
      <c r="G60" t="str">
        <f>"Spiel der "&amp;VLOOKUP(Tabelle1[[#This Row],[Team]],Index!$A$1:$C$27,3,0)</f>
        <v>Spiel der TVK U12 weiblich/männlich 2</v>
      </c>
      <c r="I60" t="str">
        <f>Tabelle1[[#This Row],[Halle]]</f>
        <v>Karl-Wendel-Schule</v>
      </c>
      <c r="L60" t="str">
        <f>VLOOKUP(Tabelle1[[#This Row],[Team]],Index!$A$1:$D$27,4,0)</f>
        <v>U12mix2</v>
      </c>
    </row>
    <row r="61" spans="1:12" x14ac:dyDescent="0.2">
      <c r="A61" t="str">
        <f>Tabelle1[[#This Row],[Heim]]&amp;" - "&amp;Tabelle1[[#This Row],[Gast]]</f>
        <v>ASC Theresianum 1 - TVK U12mix1</v>
      </c>
      <c r="B61" t="str">
        <f t="shared" si="2"/>
        <v>Auswärtsspiel</v>
      </c>
      <c r="C61" s="15">
        <f>Tabelle1[[#This Row],[Datum]]</f>
        <v>45255.458333333336</v>
      </c>
      <c r="D61" s="15">
        <f t="shared" si="3"/>
        <v>45255.520833333336</v>
      </c>
      <c r="E61" s="32" t="s">
        <v>154</v>
      </c>
      <c r="F61" t="s">
        <v>182</v>
      </c>
      <c r="G61" t="str">
        <f>"Spiel der "&amp;VLOOKUP(Tabelle1[[#This Row],[Team]],Index!$A$1:$C$27,3,0)</f>
        <v>Spiel der TVK U12 weiblich/männlich</v>
      </c>
      <c r="I61" t="str">
        <f>Tabelle1[[#This Row],[Halle]]</f>
        <v>Theresianum Mainz</v>
      </c>
      <c r="L61" t="str">
        <f>VLOOKUP(Tabelle1[[#This Row],[Team]],Index!$A$1:$D$27,4,0)</f>
        <v>U12mix1</v>
      </c>
    </row>
    <row r="62" spans="1:12" x14ac:dyDescent="0.2">
      <c r="A62" t="str">
        <f>Tabelle1[[#This Row],[Heim]]&amp;" - "&amp;Tabelle1[[#This Row],[Gast]]</f>
        <v>BBC Rockenhausen - TVK U14m</v>
      </c>
      <c r="B62" t="str">
        <f t="shared" si="2"/>
        <v>Auswärtsspiel</v>
      </c>
      <c r="C62" s="15">
        <f>Tabelle1[[#This Row],[Datum]]</f>
        <v>45255.479166666664</v>
      </c>
      <c r="D62" s="15">
        <f t="shared" si="3"/>
        <v>45255.541666666664</v>
      </c>
      <c r="E62" s="32" t="s">
        <v>154</v>
      </c>
      <c r="F62" t="s">
        <v>182</v>
      </c>
      <c r="G62" t="str">
        <f>"Spiel der "&amp;VLOOKUP(Tabelle1[[#This Row],[Team]],Index!$A$1:$C$27,3,0)</f>
        <v>Spiel der TVK U14 männlich</v>
      </c>
      <c r="I62" t="str">
        <f>Tabelle1[[#This Row],[Halle]]</f>
        <v>Realschule</v>
      </c>
      <c r="L62" t="str">
        <f>VLOOKUP(Tabelle1[[#This Row],[Team]],Index!$A$1:$D$27,4,0)</f>
        <v>U14m</v>
      </c>
    </row>
    <row r="63" spans="1:12" x14ac:dyDescent="0.2">
      <c r="A63" t="str">
        <f>Tabelle1[[#This Row],[Heim]]&amp;" - "&amp;Tabelle1[[#This Row],[Gast]]</f>
        <v>Eintracht Lambsheim e.V. - TVK U16w</v>
      </c>
      <c r="B63" t="str">
        <f t="shared" si="2"/>
        <v>Auswärtsspiel</v>
      </c>
      <c r="C63" s="15">
        <f>Tabelle1[[#This Row],[Datum]]</f>
        <v>45255.583333333336</v>
      </c>
      <c r="D63" s="15">
        <f t="shared" si="3"/>
        <v>45255.645833333336</v>
      </c>
      <c r="E63" s="32" t="s">
        <v>154</v>
      </c>
      <c r="F63" t="s">
        <v>182</v>
      </c>
      <c r="G63" t="str">
        <f>"Spiel der "&amp;VLOOKUP(Tabelle1[[#This Row],[Team]],Index!$A$1:$C$27,3,0)</f>
        <v>Spiel der TVK U16 weiblich</v>
      </c>
      <c r="I63" t="str">
        <f>Tabelle1[[#This Row],[Halle]]</f>
        <v>Karl-Wendel-Schule</v>
      </c>
      <c r="L63" t="str">
        <f>VLOOKUP(Tabelle1[[#This Row],[Team]],Index!$A$1:$D$27,4,0)</f>
        <v>U16w</v>
      </c>
    </row>
    <row r="64" spans="1:12" x14ac:dyDescent="0.2">
      <c r="A64" t="str">
        <f>Tabelle1[[#This Row],[Heim]]&amp;" - "&amp;Tabelle1[[#This Row],[Gast]]</f>
        <v>Eintracht Lambsheim e.V. - TVK U16m2</v>
      </c>
      <c r="B64" t="str">
        <f t="shared" si="2"/>
        <v>Auswärtsspiel</v>
      </c>
      <c r="C64" s="15">
        <f>Tabelle1[[#This Row],[Datum]]</f>
        <v>45255.75</v>
      </c>
      <c r="D64" s="15">
        <f t="shared" si="3"/>
        <v>45255.8125</v>
      </c>
      <c r="E64" s="32" t="s">
        <v>154</v>
      </c>
      <c r="F64" t="s">
        <v>182</v>
      </c>
      <c r="G64" t="str">
        <f>"Spiel der "&amp;VLOOKUP(Tabelle1[[#This Row],[Team]],Index!$A$1:$C$27,3,0)</f>
        <v>Spiel der TVK U16 männlich 2</v>
      </c>
      <c r="I64" t="str">
        <f>Tabelle1[[#This Row],[Halle]]</f>
        <v>Karl-Wendel-Schule</v>
      </c>
      <c r="L64" t="str">
        <f>VLOOKUP(Tabelle1[[#This Row],[Team]],Index!$A$1:$D$27,4,0)</f>
        <v>U16m2</v>
      </c>
    </row>
    <row r="65" spans="1:12" x14ac:dyDescent="0.2">
      <c r="A65" t="str">
        <f>Tabelle1[[#This Row],[Heim]]&amp;" - "&amp;Tabelle1[[#This Row],[Gast]]</f>
        <v>VfL Bad Kreuznach I - TVK U16m</v>
      </c>
      <c r="B65" t="str">
        <f t="shared" si="2"/>
        <v>Auswärtsspiel</v>
      </c>
      <c r="C65" s="15">
        <f>Tabelle1[[#This Row],[Datum]]</f>
        <v>45255.75</v>
      </c>
      <c r="D65" s="15">
        <f t="shared" si="3"/>
        <v>45255.8125</v>
      </c>
      <c r="E65" s="32" t="s">
        <v>154</v>
      </c>
      <c r="F65" t="s">
        <v>182</v>
      </c>
      <c r="G65" t="str">
        <f>"Spiel der "&amp;VLOOKUP(Tabelle1[[#This Row],[Team]],Index!$A$1:$C$27,3,0)</f>
        <v>Spiel der TVK U16 männlich</v>
      </c>
      <c r="I65" t="str">
        <f>Tabelle1[[#This Row],[Halle]]</f>
        <v>Martin-Luther-King-Schule</v>
      </c>
      <c r="L65" t="str">
        <f>VLOOKUP(Tabelle1[[#This Row],[Team]],Index!$A$1:$D$27,4,0)</f>
        <v>U16m</v>
      </c>
    </row>
    <row r="66" spans="1:12" x14ac:dyDescent="0.2">
      <c r="A66" t="str">
        <f>Tabelle1[[#This Row],[Heim]]&amp;" - "&amp;Tabelle1[[#This Row],[Gast]]</f>
        <v>Eintracht Lambsheim 2 - TVK II</v>
      </c>
      <c r="B66" t="str">
        <f t="shared" si="2"/>
        <v>Auswärtsspiel</v>
      </c>
      <c r="C66" s="15">
        <f>Tabelle1[[#This Row],[Datum]]</f>
        <v>45255.833333333336</v>
      </c>
      <c r="D66" s="15">
        <f t="shared" si="3"/>
        <v>45255.895833333336</v>
      </c>
      <c r="E66" s="32" t="s">
        <v>154</v>
      </c>
      <c r="F66" t="s">
        <v>182</v>
      </c>
      <c r="G66" t="str">
        <f>"Spiel der "&amp;VLOOKUP(Tabelle1[[#This Row],[Team]],Index!$A$1:$C$27,3,0)</f>
        <v>Spiel der 2. Herrenmannschaft</v>
      </c>
      <c r="I66" t="str">
        <f>Tabelle1[[#This Row],[Halle]]</f>
        <v>Karl-Wendel-Schule</v>
      </c>
      <c r="L66" t="str">
        <f>VLOOKUP(Tabelle1[[#This Row],[Team]],Index!$A$1:$D$27,4,0)</f>
        <v>TVK2</v>
      </c>
    </row>
    <row r="67" spans="1:12" x14ac:dyDescent="0.2">
      <c r="A67" t="str">
        <f>Tabelle1[[#This Row],[Heim]]&amp;" - "&amp;Tabelle1[[#This Row],[Gast]]</f>
        <v>BBC Fastbreakers Rockenhausen - TVK I</v>
      </c>
      <c r="B67" t="str">
        <f t="shared" ref="B67:B127" si="4">IF(LEFT(A67,3)="TVK","Heimspiel","Auswärtsspiel")</f>
        <v>Auswärtsspiel</v>
      </c>
      <c r="C67" s="15">
        <f>Tabelle1[[#This Row],[Datum]]</f>
        <v>45256.75</v>
      </c>
      <c r="D67" s="15">
        <f t="shared" ref="D67:D127" si="5">C67+TIME(1,30,0)</f>
        <v>45256.8125</v>
      </c>
      <c r="E67" s="32" t="s">
        <v>154</v>
      </c>
      <c r="F67" t="s">
        <v>182</v>
      </c>
      <c r="G67" t="str">
        <f>"Spiel der "&amp;VLOOKUP(Tabelle1[[#This Row],[Team]],Index!$A$1:$C$27,3,0)</f>
        <v>Spiel der 1. Herrenmannschaft</v>
      </c>
      <c r="I67" t="str">
        <f>Tabelle1[[#This Row],[Halle]]</f>
        <v>Realschule</v>
      </c>
      <c r="L67" t="str">
        <f>VLOOKUP(Tabelle1[[#This Row],[Team]],Index!$A$1:$D$27,4,0)</f>
        <v>TVK1</v>
      </c>
    </row>
    <row r="68" spans="1:12" x14ac:dyDescent="0.2">
      <c r="A68" t="str">
        <f>Tabelle1[[#This Row],[Heim]]&amp;" - "&amp;Tabelle1[[#This Row],[Gast]]</f>
        <v>TVK U16m2 - Eintracht Lambsheim e.V. 2</v>
      </c>
      <c r="B68" t="str">
        <f t="shared" si="4"/>
        <v>Heimspiel</v>
      </c>
      <c r="C68" s="15">
        <f>Tabelle1[[#This Row],[Datum]]</f>
        <v>45262.5</v>
      </c>
      <c r="D68" s="15">
        <f t="shared" si="5"/>
        <v>45262.5625</v>
      </c>
      <c r="E68" s="32" t="s">
        <v>154</v>
      </c>
      <c r="F68" t="s">
        <v>182</v>
      </c>
      <c r="G68" t="str">
        <f>"Spiel der "&amp;VLOOKUP(Tabelle1[[#This Row],[Team]],Index!$A$1:$C$27,3,0)</f>
        <v>Spiel der TVK U16 männlich 2</v>
      </c>
      <c r="I68" t="str">
        <f>Tabelle1[[#This Row],[Halle]]</f>
        <v>Regionale Schule</v>
      </c>
      <c r="L68" t="str">
        <f>VLOOKUP(Tabelle1[[#This Row],[Team]],Index!$A$1:$D$27,4,0)</f>
        <v>U16m2</v>
      </c>
    </row>
    <row r="69" spans="1:12" x14ac:dyDescent="0.2">
      <c r="A69" t="str">
        <f>Tabelle1[[#This Row],[Heim]]&amp;" - "&amp;Tabelle1[[#This Row],[Gast]]</f>
        <v>TVK U16m - TV St. Ingbert</v>
      </c>
      <c r="B69" t="str">
        <f t="shared" si="4"/>
        <v>Heimspiel</v>
      </c>
      <c r="C69" s="15">
        <f>Tabelle1[[#This Row],[Datum]]</f>
        <v>45262.583333333336</v>
      </c>
      <c r="D69" s="15">
        <f t="shared" si="5"/>
        <v>45262.645833333336</v>
      </c>
      <c r="E69" s="32" t="s">
        <v>154</v>
      </c>
      <c r="F69" t="s">
        <v>182</v>
      </c>
      <c r="G69" t="str">
        <f>"Spiel der "&amp;VLOOKUP(Tabelle1[[#This Row],[Team]],Index!$A$1:$C$27,3,0)</f>
        <v>Spiel der TVK U16 männlich</v>
      </c>
      <c r="I69" t="str">
        <f>Tabelle1[[#This Row],[Halle]]</f>
        <v>Regionale Schule</v>
      </c>
      <c r="L69" t="str">
        <f>VLOOKUP(Tabelle1[[#This Row],[Team]],Index!$A$1:$D$27,4,0)</f>
        <v>U16m</v>
      </c>
    </row>
    <row r="70" spans="1:12" x14ac:dyDescent="0.2">
      <c r="A70" t="str">
        <f>Tabelle1[[#This Row],[Heim]]&amp;" - "&amp;Tabelle1[[#This Row],[Gast]]</f>
        <v>TVK II - TV Clausen</v>
      </c>
      <c r="B70" t="str">
        <f t="shared" si="4"/>
        <v>Heimspiel</v>
      </c>
      <c r="C70" s="15">
        <f>Tabelle1[[#This Row],[Datum]]</f>
        <v>45262.666666666664</v>
      </c>
      <c r="D70" s="15">
        <f t="shared" si="5"/>
        <v>45262.729166666664</v>
      </c>
      <c r="E70" s="32" t="s">
        <v>154</v>
      </c>
      <c r="F70" t="s">
        <v>182</v>
      </c>
      <c r="G70" t="str">
        <f>"Spiel der "&amp;VLOOKUP(Tabelle1[[#This Row],[Team]],Index!$A$1:$C$27,3,0)</f>
        <v>Spiel der 2. Herrenmannschaft</v>
      </c>
      <c r="I70" t="str">
        <f>Tabelle1[[#This Row],[Halle]]</f>
        <v>Regionale Schule</v>
      </c>
      <c r="L70" t="str">
        <f>VLOOKUP(Tabelle1[[#This Row],[Team]],Index!$A$1:$D$27,4,0)</f>
        <v>TVK2</v>
      </c>
    </row>
    <row r="71" spans="1:12" x14ac:dyDescent="0.2">
      <c r="A71" t="str">
        <f>Tabelle1[[#This Row],[Heim]]&amp;" - "&amp;Tabelle1[[#This Row],[Gast]]</f>
        <v>TVK Damen - TV Clausen</v>
      </c>
      <c r="B71" t="str">
        <f t="shared" si="4"/>
        <v>Heimspiel</v>
      </c>
      <c r="C71" s="15">
        <f>Tabelle1[[#This Row],[Datum]]</f>
        <v>45262.75</v>
      </c>
      <c r="D71" s="15">
        <f t="shared" si="5"/>
        <v>45262.8125</v>
      </c>
      <c r="E71" s="32" t="s">
        <v>154</v>
      </c>
      <c r="F71" t="s">
        <v>182</v>
      </c>
      <c r="G71" t="str">
        <f>"Spiel der "&amp;VLOOKUP(Tabelle1[[#This Row],[Team]],Index!$A$1:$C$27,3,0)</f>
        <v>Spiel der 1. Damenmannschaft</v>
      </c>
      <c r="I71" t="str">
        <f>Tabelle1[[#This Row],[Halle]]</f>
        <v>Regionale Schule</v>
      </c>
      <c r="L71" t="str">
        <f>VLOOKUP(Tabelle1[[#This Row],[Team]],Index!$A$1:$D$27,4,0)</f>
        <v>TVK-Damen</v>
      </c>
    </row>
    <row r="72" spans="1:12" x14ac:dyDescent="0.2">
      <c r="A72" t="str">
        <f>Tabelle1[[#This Row],[Heim]]&amp;" - "&amp;Tabelle1[[#This Row],[Gast]]</f>
        <v>TVK I - VfL Bad Kreuznach</v>
      </c>
      <c r="B72" t="str">
        <f t="shared" si="4"/>
        <v>Heimspiel</v>
      </c>
      <c r="C72" s="15">
        <f>Tabelle1[[#This Row],[Datum]]</f>
        <v>45262.833333333336</v>
      </c>
      <c r="D72" s="15">
        <f t="shared" si="5"/>
        <v>45262.895833333336</v>
      </c>
      <c r="E72" s="32" t="s">
        <v>154</v>
      </c>
      <c r="F72" t="s">
        <v>182</v>
      </c>
      <c r="G72" t="str">
        <f>"Spiel der "&amp;VLOOKUP(Tabelle1[[#This Row],[Team]],Index!$A$1:$C$27,3,0)</f>
        <v>Spiel der 1. Herrenmannschaft</v>
      </c>
      <c r="I72" t="str">
        <f>Tabelle1[[#This Row],[Halle]]</f>
        <v>Regionale Schule</v>
      </c>
      <c r="L72" t="str">
        <f>VLOOKUP(Tabelle1[[#This Row],[Team]],Index!$A$1:$D$27,4,0)</f>
        <v>TVK1</v>
      </c>
    </row>
    <row r="73" spans="1:12" x14ac:dyDescent="0.2">
      <c r="A73" t="str">
        <f>Tabelle1[[#This Row],[Heim]]&amp;" - "&amp;Tabelle1[[#This Row],[Gast]]</f>
        <v>TVK U12mix2 - TSG Maxdorf 2</v>
      </c>
      <c r="B73" t="str">
        <f t="shared" si="4"/>
        <v>Heimspiel</v>
      </c>
      <c r="C73" s="15">
        <f>Tabelle1[[#This Row],[Datum]]</f>
        <v>45263.416666666664</v>
      </c>
      <c r="D73" s="15">
        <f t="shared" si="5"/>
        <v>45263.479166666664</v>
      </c>
      <c r="E73" s="32" t="s">
        <v>154</v>
      </c>
      <c r="F73" t="s">
        <v>182</v>
      </c>
      <c r="G73" t="str">
        <f>"Spiel der "&amp;VLOOKUP(Tabelle1[[#This Row],[Team]],Index!$A$1:$C$27,3,0)</f>
        <v>Spiel der TVK U12 weiblich/männlich 2</v>
      </c>
      <c r="I73" t="str">
        <f>Tabelle1[[#This Row],[Halle]]</f>
        <v>Regionale Schule</v>
      </c>
      <c r="L73" t="str">
        <f>VLOOKUP(Tabelle1[[#This Row],[Team]],Index!$A$1:$D$27,4,0)</f>
        <v>U12mix2</v>
      </c>
    </row>
    <row r="74" spans="1:12" x14ac:dyDescent="0.2">
      <c r="A74" t="str">
        <f>Tabelle1[[#This Row],[Heim]]&amp;" - "&amp;Tabelle1[[#This Row],[Gast]]</f>
        <v>TVK U12mix1 - TSG Maxdorf 1</v>
      </c>
      <c r="B74" t="str">
        <f t="shared" si="4"/>
        <v>Heimspiel</v>
      </c>
      <c r="C74" s="15">
        <f>Tabelle1[[#This Row],[Datum]]</f>
        <v>45263.5</v>
      </c>
      <c r="D74" s="15">
        <f t="shared" si="5"/>
        <v>45263.5625</v>
      </c>
      <c r="E74" s="32" t="s">
        <v>154</v>
      </c>
      <c r="F74" t="s">
        <v>182</v>
      </c>
      <c r="G74" t="str">
        <f>"Spiel der "&amp;VLOOKUP(Tabelle1[[#This Row],[Team]],Index!$A$1:$C$27,3,0)</f>
        <v>Spiel der TVK U12 weiblich/männlich</v>
      </c>
      <c r="I74" t="str">
        <f>Tabelle1[[#This Row],[Halle]]</f>
        <v>Regionale Schule</v>
      </c>
      <c r="L74" t="str">
        <f>VLOOKUP(Tabelle1[[#This Row],[Team]],Index!$A$1:$D$27,4,0)</f>
        <v>U12mix1</v>
      </c>
    </row>
    <row r="75" spans="1:12" x14ac:dyDescent="0.2">
      <c r="A75" t="str">
        <f>Tabelle1[[#This Row],[Heim]]&amp;" - "&amp;Tabelle1[[#This Row],[Gast]]</f>
        <v>TVK U14m - Eintracht Lambsheim e.V.</v>
      </c>
      <c r="B75" t="str">
        <f t="shared" si="4"/>
        <v>Heimspiel</v>
      </c>
      <c r="C75" s="15">
        <f>Tabelle1[[#This Row],[Datum]]</f>
        <v>45263.583333333336</v>
      </c>
      <c r="D75" s="15">
        <f t="shared" si="5"/>
        <v>45263.645833333336</v>
      </c>
      <c r="E75" s="32" t="s">
        <v>154</v>
      </c>
      <c r="F75" t="s">
        <v>182</v>
      </c>
      <c r="G75" t="str">
        <f>"Spiel der "&amp;VLOOKUP(Tabelle1[[#This Row],[Team]],Index!$A$1:$C$27,3,0)</f>
        <v>Spiel der TVK U14 männlich</v>
      </c>
      <c r="I75" t="str">
        <f>Tabelle1[[#This Row],[Halle]]</f>
        <v>Regionale Schule</v>
      </c>
      <c r="L75" t="str">
        <f>VLOOKUP(Tabelle1[[#This Row],[Team]],Index!$A$1:$D$27,4,0)</f>
        <v>U14m</v>
      </c>
    </row>
    <row r="76" spans="1:12" x14ac:dyDescent="0.2">
      <c r="A76" t="str">
        <f>Tabelle1[[#This Row],[Heim]]&amp;" - "&amp;Tabelle1[[#This Row],[Gast]]</f>
        <v>TVK U14w - TSG Maxdorf</v>
      </c>
      <c r="B76" t="str">
        <f t="shared" si="4"/>
        <v>Heimspiel</v>
      </c>
      <c r="C76" s="15">
        <f>Tabelle1[[#This Row],[Datum]]</f>
        <v>45263.666666666664</v>
      </c>
      <c r="D76" s="15">
        <f t="shared" si="5"/>
        <v>45263.729166666664</v>
      </c>
      <c r="E76" s="32" t="s">
        <v>154</v>
      </c>
      <c r="F76" t="s">
        <v>182</v>
      </c>
      <c r="G76" t="str">
        <f>"Spiel der "&amp;VLOOKUP(Tabelle1[[#This Row],[Team]],Index!$A$1:$C$27,3,0)</f>
        <v>Spiel der TVK U14 weiblich</v>
      </c>
      <c r="I76" t="str">
        <f>Tabelle1[[#This Row],[Halle]]</f>
        <v>Regionale Schule</v>
      </c>
      <c r="L76" t="str">
        <f>VLOOKUP(Tabelle1[[#This Row],[Team]],Index!$A$1:$D$27,4,0)</f>
        <v>U14w</v>
      </c>
    </row>
    <row r="77" spans="1:12" x14ac:dyDescent="0.2">
      <c r="A77" t="str">
        <f>Tabelle1[[#This Row],[Heim]]&amp;" - "&amp;Tabelle1[[#This Row],[Gast]]</f>
        <v>TVK U18m - BBV 'Gorillas' Hassloch</v>
      </c>
      <c r="B77" t="str">
        <f t="shared" si="4"/>
        <v>Heimspiel</v>
      </c>
      <c r="C77" s="15">
        <f>Tabelle1[[#This Row],[Datum]]</f>
        <v>45263.75</v>
      </c>
      <c r="D77" s="15">
        <f t="shared" si="5"/>
        <v>45263.8125</v>
      </c>
      <c r="E77" s="32" t="s">
        <v>154</v>
      </c>
      <c r="F77" t="s">
        <v>182</v>
      </c>
      <c r="G77" t="str">
        <f>"Spiel der "&amp;VLOOKUP(Tabelle1[[#This Row],[Team]],Index!$A$1:$C$27,3,0)</f>
        <v>Spiel der TVK U18 männlich</v>
      </c>
      <c r="I77" t="str">
        <f>Tabelle1[[#This Row],[Halle]]</f>
        <v>Regionale Schule</v>
      </c>
      <c r="L77" t="str">
        <f>VLOOKUP(Tabelle1[[#This Row],[Team]],Index!$A$1:$D$27,4,0)</f>
        <v>U18m</v>
      </c>
    </row>
    <row r="78" spans="1:12" x14ac:dyDescent="0.2">
      <c r="A78" t="str">
        <f>Tabelle1[[#This Row],[Heim]]&amp;" - "&amp;Tabelle1[[#This Row],[Gast]]</f>
        <v>TVK U12mix2 - BBV Landau</v>
      </c>
      <c r="B78" t="str">
        <f t="shared" si="4"/>
        <v>Heimspiel</v>
      </c>
      <c r="C78" s="15">
        <f>Tabelle1[[#This Row],[Datum]]</f>
        <v>45269.416666666664</v>
      </c>
      <c r="D78" s="15">
        <f t="shared" si="5"/>
        <v>45269.479166666664</v>
      </c>
      <c r="E78" s="32" t="s">
        <v>154</v>
      </c>
      <c r="F78" t="s">
        <v>182</v>
      </c>
      <c r="G78" t="str">
        <f>"Spiel der "&amp;VLOOKUP(Tabelle1[[#This Row],[Team]],Index!$A$1:$C$27,3,0)</f>
        <v>Spiel der TVK U12 weiblich/männlich 2</v>
      </c>
      <c r="I78" t="str">
        <f>Tabelle1[[#This Row],[Halle]]</f>
        <v>Regionale Schule</v>
      </c>
      <c r="L78" t="str">
        <f>VLOOKUP(Tabelle1[[#This Row],[Team]],Index!$A$1:$D$27,4,0)</f>
        <v>U12mix2</v>
      </c>
    </row>
    <row r="79" spans="1:12" x14ac:dyDescent="0.2">
      <c r="A79" t="str">
        <f>Tabelle1[[#This Row],[Heim]]&amp;" - "&amp;Tabelle1[[#This Row],[Gast]]</f>
        <v>TVK U14w - SG TSG Deidesheim / Neustadt</v>
      </c>
      <c r="B79" t="str">
        <f t="shared" si="4"/>
        <v>Heimspiel</v>
      </c>
      <c r="C79" s="15">
        <f>Tabelle1[[#This Row],[Datum]]</f>
        <v>45269.5</v>
      </c>
      <c r="D79" s="15">
        <f t="shared" si="5"/>
        <v>45269.5625</v>
      </c>
      <c r="E79" s="32" t="s">
        <v>154</v>
      </c>
      <c r="F79" t="s">
        <v>182</v>
      </c>
      <c r="G79" t="str">
        <f>"Spiel der "&amp;VLOOKUP(Tabelle1[[#This Row],[Team]],Index!$A$1:$C$27,3,0)</f>
        <v>Spiel der TVK U14 weiblich</v>
      </c>
      <c r="I79" t="str">
        <f>Tabelle1[[#This Row],[Halle]]</f>
        <v>Regionale Schule</v>
      </c>
      <c r="L79" t="str">
        <f>VLOOKUP(Tabelle1[[#This Row],[Team]],Index!$A$1:$D$27,4,0)</f>
        <v>U14w</v>
      </c>
    </row>
    <row r="80" spans="1:12" x14ac:dyDescent="0.2">
      <c r="A80" t="str">
        <f>Tabelle1[[#This Row],[Heim]]&amp;" - "&amp;Tabelle1[[#This Row],[Gast]]</f>
        <v>TVK U16w - SG Ludwigshafen / Frankenthal</v>
      </c>
      <c r="B80" t="str">
        <f t="shared" si="4"/>
        <v>Heimspiel</v>
      </c>
      <c r="C80" s="15">
        <f>Tabelle1[[#This Row],[Datum]]</f>
        <v>45269.583333333336</v>
      </c>
      <c r="D80" s="15">
        <f t="shared" si="5"/>
        <v>45269.645833333336</v>
      </c>
      <c r="E80" s="32" t="s">
        <v>154</v>
      </c>
      <c r="F80" t="s">
        <v>182</v>
      </c>
      <c r="G80" t="str">
        <f>"Spiel der "&amp;VLOOKUP(Tabelle1[[#This Row],[Team]],Index!$A$1:$C$27,3,0)</f>
        <v>Spiel der TVK U16 weiblich</v>
      </c>
      <c r="I80" t="str">
        <f>Tabelle1[[#This Row],[Halle]]</f>
        <v>Regionale Schule</v>
      </c>
      <c r="L80" t="str">
        <f>VLOOKUP(Tabelle1[[#This Row],[Team]],Index!$A$1:$D$27,4,0)</f>
        <v>U16w</v>
      </c>
    </row>
    <row r="81" spans="1:12" x14ac:dyDescent="0.2">
      <c r="A81" t="str">
        <f>Tabelle1[[#This Row],[Heim]]&amp;" - "&amp;Tabelle1[[#This Row],[Gast]]</f>
        <v>Trimmelter SV - TVK U16m</v>
      </c>
      <c r="B81" t="str">
        <f t="shared" si="4"/>
        <v>Auswärtsspiel</v>
      </c>
      <c r="C81" s="15">
        <f>Tabelle1[[#This Row],[Datum]]</f>
        <v>45269.625</v>
      </c>
      <c r="D81" s="15">
        <f t="shared" si="5"/>
        <v>45269.6875</v>
      </c>
      <c r="E81" s="32" t="s">
        <v>154</v>
      </c>
      <c r="F81" t="s">
        <v>182</v>
      </c>
      <c r="G81" t="str">
        <f>"Spiel der "&amp;VLOOKUP(Tabelle1[[#This Row],[Team]],Index!$A$1:$C$27,3,0)</f>
        <v>Spiel der TVK U16 männlich</v>
      </c>
      <c r="I81" t="str">
        <f>Tabelle1[[#This Row],[Halle]]</f>
        <v>Keune-Halle</v>
      </c>
      <c r="L81" t="str">
        <f>VLOOKUP(Tabelle1[[#This Row],[Team]],Index!$A$1:$D$27,4,0)</f>
        <v>U16m</v>
      </c>
    </row>
    <row r="82" spans="1:12" x14ac:dyDescent="0.2">
      <c r="A82" t="str">
        <f>Tabelle1[[#This Row],[Heim]]&amp;" - "&amp;Tabelle1[[#This Row],[Gast]]</f>
        <v>TVK Damen - SG TSG Deidesheim / Neustadt</v>
      </c>
      <c r="B82" t="str">
        <f t="shared" si="4"/>
        <v>Heimspiel</v>
      </c>
      <c r="C82" s="15">
        <f>Tabelle1[[#This Row],[Datum]]</f>
        <v>45269.666666666664</v>
      </c>
      <c r="D82" s="15">
        <f t="shared" si="5"/>
        <v>45269.729166666664</v>
      </c>
      <c r="E82" s="32" t="s">
        <v>154</v>
      </c>
      <c r="F82" t="s">
        <v>182</v>
      </c>
      <c r="G82" t="str">
        <f>"Spiel der "&amp;VLOOKUP(Tabelle1[[#This Row],[Team]],Index!$A$1:$C$27,3,0)</f>
        <v>Spiel der 1. Damenmannschaft</v>
      </c>
      <c r="I82" t="str">
        <f>Tabelle1[[#This Row],[Halle]]</f>
        <v>Regionale Schule</v>
      </c>
      <c r="L82" t="str">
        <f>VLOOKUP(Tabelle1[[#This Row],[Team]],Index!$A$1:$D$27,4,0)</f>
        <v>TVK-Damen</v>
      </c>
    </row>
    <row r="83" spans="1:12" x14ac:dyDescent="0.2">
      <c r="A83" t="str">
        <f>Tabelle1[[#This Row],[Heim]]&amp;" - "&amp;Tabelle1[[#This Row],[Gast]]</f>
        <v>TVK I - BBV Landau</v>
      </c>
      <c r="B83" t="str">
        <f t="shared" si="4"/>
        <v>Heimspiel</v>
      </c>
      <c r="C83" s="15">
        <f>Tabelle1[[#This Row],[Datum]]</f>
        <v>45269.75</v>
      </c>
      <c r="D83" s="15">
        <f t="shared" si="5"/>
        <v>45269.8125</v>
      </c>
      <c r="E83" s="32" t="s">
        <v>154</v>
      </c>
      <c r="F83" t="s">
        <v>182</v>
      </c>
      <c r="G83" t="str">
        <f>"Spiel der "&amp;VLOOKUP(Tabelle1[[#This Row],[Team]],Index!$A$1:$C$27,3,0)</f>
        <v>Spiel der 1. Herrenmannschaft</v>
      </c>
      <c r="I83" t="str">
        <f>Tabelle1[[#This Row],[Halle]]</f>
        <v>Regionale Schule</v>
      </c>
      <c r="L83" t="str">
        <f>VLOOKUP(Tabelle1[[#This Row],[Team]],Index!$A$1:$D$27,4,0)</f>
        <v>TVK1</v>
      </c>
    </row>
    <row r="84" spans="1:12" x14ac:dyDescent="0.2">
      <c r="A84" t="str">
        <f>Tabelle1[[#This Row],[Heim]]&amp;" - "&amp;Tabelle1[[#This Row],[Gast]]</f>
        <v>TVK U16m - SG Lützel-Post Koblenz</v>
      </c>
      <c r="B84" t="str">
        <f t="shared" si="4"/>
        <v>Heimspiel</v>
      </c>
      <c r="C84" s="15">
        <f>Tabelle1[[#This Row],[Datum]]</f>
        <v>45276.583333333336</v>
      </c>
      <c r="D84" s="15">
        <f t="shared" si="5"/>
        <v>45276.645833333336</v>
      </c>
      <c r="E84" s="32" t="s">
        <v>154</v>
      </c>
      <c r="F84" t="s">
        <v>182</v>
      </c>
      <c r="G84" t="str">
        <f>"Spiel der "&amp;VLOOKUP(Tabelle1[[#This Row],[Team]],Index!$A$1:$C$27,3,0)</f>
        <v>Spiel der TVK U16 männlich</v>
      </c>
      <c r="I84" t="str">
        <f>Tabelle1[[#This Row],[Halle]]</f>
        <v>Regionale Schule</v>
      </c>
      <c r="L84" t="str">
        <f>VLOOKUP(Tabelle1[[#This Row],[Team]],Index!$A$1:$D$27,4,0)</f>
        <v>U16m</v>
      </c>
    </row>
    <row r="85" spans="1:12" x14ac:dyDescent="0.2">
      <c r="A85" t="str">
        <f>Tabelle1[[#This Row],[Heim]]&amp;" - "&amp;Tabelle1[[#This Row],[Gast]]</f>
        <v>TVK U16m - DJK Nieder-Olm e. V. 1</v>
      </c>
      <c r="B85" t="str">
        <f t="shared" si="4"/>
        <v>Heimspiel</v>
      </c>
      <c r="C85" s="15">
        <f>Tabelle1[[#This Row],[Datum]]</f>
        <v>45297.583333333336</v>
      </c>
      <c r="D85" s="15">
        <f t="shared" si="5"/>
        <v>45297.645833333336</v>
      </c>
      <c r="E85" s="32" t="s">
        <v>154</v>
      </c>
      <c r="F85" t="s">
        <v>182</v>
      </c>
      <c r="G85" t="str">
        <f>"Spiel der "&amp;VLOOKUP(Tabelle1[[#This Row],[Team]],Index!$A$1:$C$27,3,0)</f>
        <v>Spiel der TVK U16 männlich</v>
      </c>
      <c r="I85" t="str">
        <f>Tabelle1[[#This Row],[Halle]]</f>
        <v>Regionale Schule</v>
      </c>
      <c r="L85" t="str">
        <f>VLOOKUP(Tabelle1[[#This Row],[Team]],Index!$A$1:$D$27,4,0)</f>
        <v>U16m</v>
      </c>
    </row>
    <row r="86" spans="1:12" x14ac:dyDescent="0.2">
      <c r="A86" t="str">
        <f>Tabelle1[[#This Row],[Heim]]&amp;" - "&amp;Tabelle1[[#This Row],[Gast]]</f>
        <v>TV Ramstein - TVK U16m2</v>
      </c>
      <c r="B86" t="str">
        <f t="shared" si="4"/>
        <v>Auswärtsspiel</v>
      </c>
      <c r="C86" s="15">
        <f>Tabelle1[[#This Row],[Datum]]</f>
        <v>45304.541666666664</v>
      </c>
      <c r="D86" s="15">
        <f t="shared" si="5"/>
        <v>45304.604166666664</v>
      </c>
      <c r="E86" s="32" t="s">
        <v>154</v>
      </c>
      <c r="F86" t="s">
        <v>182</v>
      </c>
      <c r="G86" t="str">
        <f>"Spiel der "&amp;VLOOKUP(Tabelle1[[#This Row],[Team]],Index!$A$1:$C$27,3,0)</f>
        <v>Spiel der TVK U16 männlich 2</v>
      </c>
      <c r="I86" t="str">
        <f>Tabelle1[[#This Row],[Halle]]</f>
        <v>Reichswaldhalle</v>
      </c>
      <c r="L86" t="str">
        <f>VLOOKUP(Tabelle1[[#This Row],[Team]],Index!$A$1:$D$27,4,0)</f>
        <v>U16m2</v>
      </c>
    </row>
    <row r="87" spans="1:12" x14ac:dyDescent="0.2">
      <c r="A87" t="str">
        <f>Tabelle1[[#This Row],[Heim]]&amp;" - "&amp;Tabelle1[[#This Row],[Gast]]</f>
        <v>SG TV Dürkheim-BB-Int. Speyer - TVK U18m</v>
      </c>
      <c r="B87" t="str">
        <f t="shared" si="4"/>
        <v>Auswärtsspiel</v>
      </c>
      <c r="C87" s="15">
        <f>Tabelle1[[#This Row],[Datum]]</f>
        <v>45304.583333333336</v>
      </c>
      <c r="D87" s="15">
        <f t="shared" si="5"/>
        <v>45304.645833333336</v>
      </c>
      <c r="E87" s="32" t="s">
        <v>154</v>
      </c>
      <c r="F87" t="s">
        <v>182</v>
      </c>
      <c r="G87" t="str">
        <f>"Spiel der "&amp;VLOOKUP(Tabelle1[[#This Row],[Team]],Index!$A$1:$C$27,3,0)</f>
        <v>Spiel der TVK U18 männlich</v>
      </c>
      <c r="I87" t="str">
        <f>Tabelle1[[#This Row],[Halle]]</f>
        <v>PSD Bank-Halle Nord</v>
      </c>
      <c r="L87" t="str">
        <f>VLOOKUP(Tabelle1[[#This Row],[Team]],Index!$A$1:$D$27,4,0)</f>
        <v>U18m</v>
      </c>
    </row>
    <row r="88" spans="1:12" x14ac:dyDescent="0.2">
      <c r="A88" t="str">
        <f>Tabelle1[[#This Row],[Heim]]&amp;" - "&amp;Tabelle1[[#This Row],[Gast]]</f>
        <v>1. FC Kaiserslautern - TVK U16m</v>
      </c>
      <c r="B88" t="str">
        <f t="shared" si="4"/>
        <v>Auswärtsspiel</v>
      </c>
      <c r="C88" s="15">
        <f>Tabelle1[[#This Row],[Datum]]</f>
        <v>45304.583333333336</v>
      </c>
      <c r="D88" s="15">
        <f t="shared" si="5"/>
        <v>45304.645833333336</v>
      </c>
      <c r="E88" s="32" t="s">
        <v>154</v>
      </c>
      <c r="F88" t="s">
        <v>182</v>
      </c>
      <c r="G88" t="str">
        <f>"Spiel der "&amp;VLOOKUP(Tabelle1[[#This Row],[Team]],Index!$A$1:$C$27,3,0)</f>
        <v>Spiel der TVK U16 männlich</v>
      </c>
      <c r="I88" t="str">
        <f>Tabelle1[[#This Row],[Halle]]</f>
        <v>Grundschule Betzenberg</v>
      </c>
      <c r="L88" t="str">
        <f>VLOOKUP(Tabelle1[[#This Row],[Team]],Index!$A$1:$D$27,4,0)</f>
        <v>U16m</v>
      </c>
    </row>
    <row r="89" spans="1:12" x14ac:dyDescent="0.2">
      <c r="A89" t="str">
        <f>Tabelle1[[#This Row],[Heim]]&amp;" - "&amp;Tabelle1[[#This Row],[Gast]]</f>
        <v>TG 1846 Worms - TVK I</v>
      </c>
      <c r="B89" t="str">
        <f t="shared" si="4"/>
        <v>Auswärtsspiel</v>
      </c>
      <c r="C89" s="15">
        <f>Tabelle1[[#This Row],[Datum]]</f>
        <v>45304.708333333336</v>
      </c>
      <c r="D89" s="15">
        <f t="shared" si="5"/>
        <v>45304.770833333336</v>
      </c>
      <c r="E89" s="32" t="s">
        <v>154</v>
      </c>
      <c r="F89" t="s">
        <v>182</v>
      </c>
      <c r="G89" t="str">
        <f>"Spiel der "&amp;VLOOKUP(Tabelle1[[#This Row],[Team]],Index!$A$1:$C$27,3,0)</f>
        <v>Spiel der 1. Herrenmannschaft</v>
      </c>
      <c r="I89" t="str">
        <f>Tabelle1[[#This Row],[Halle]]</f>
        <v>Nibelungenschule</v>
      </c>
      <c r="L89" t="str">
        <f>VLOOKUP(Tabelle1[[#This Row],[Team]],Index!$A$1:$D$27,4,0)</f>
        <v>TVK1</v>
      </c>
    </row>
    <row r="90" spans="1:12" x14ac:dyDescent="0.2">
      <c r="A90" t="str">
        <f>Tabelle1[[#This Row],[Heim]]&amp;" - "&amp;Tabelle1[[#This Row],[Gast]]</f>
        <v>TG 1846 Worms - TVK Damen</v>
      </c>
      <c r="B90" t="str">
        <f t="shared" si="4"/>
        <v>Auswärtsspiel</v>
      </c>
      <c r="C90" s="15">
        <f>Tabelle1[[#This Row],[Datum]]</f>
        <v>45304.791666666664</v>
      </c>
      <c r="D90" s="15">
        <f t="shared" si="5"/>
        <v>45304.854166666664</v>
      </c>
      <c r="E90" s="32" t="s">
        <v>154</v>
      </c>
      <c r="F90" t="s">
        <v>182</v>
      </c>
      <c r="G90" t="str">
        <f>"Spiel der "&amp;VLOOKUP(Tabelle1[[#This Row],[Team]],Index!$A$1:$C$27,3,0)</f>
        <v>Spiel der 1. Damenmannschaft</v>
      </c>
      <c r="I90" t="str">
        <f>Tabelle1[[#This Row],[Halle]]</f>
        <v>Nibelungenschule</v>
      </c>
      <c r="L90" t="str">
        <f>VLOOKUP(Tabelle1[[#This Row],[Team]],Index!$A$1:$D$27,4,0)</f>
        <v>TVK-Damen</v>
      </c>
    </row>
    <row r="91" spans="1:12" x14ac:dyDescent="0.2">
      <c r="A91" t="str">
        <f>Tabelle1[[#This Row],[Heim]]&amp;" - "&amp;Tabelle1[[#This Row],[Gast]]</f>
        <v>BBV Landau - TVK U14w</v>
      </c>
      <c r="B91" t="str">
        <f t="shared" si="4"/>
        <v>Auswärtsspiel</v>
      </c>
      <c r="C91" s="15">
        <f>Tabelle1[[#This Row],[Datum]]</f>
        <v>45305.583333333336</v>
      </c>
      <c r="D91" s="15">
        <f t="shared" si="5"/>
        <v>45305.645833333336</v>
      </c>
      <c r="E91" s="32" t="s">
        <v>154</v>
      </c>
      <c r="F91" t="s">
        <v>182</v>
      </c>
      <c r="G91" t="str">
        <f>"Spiel der "&amp;VLOOKUP(Tabelle1[[#This Row],[Team]],Index!$A$1:$C$27,3,0)</f>
        <v>Spiel der TVK U14 weiblich</v>
      </c>
      <c r="I91" t="str">
        <f>Tabelle1[[#This Row],[Halle]]</f>
        <v>Turnhalle Horstringschule</v>
      </c>
      <c r="L91" t="str">
        <f>VLOOKUP(Tabelle1[[#This Row],[Team]],Index!$A$1:$D$27,4,0)</f>
        <v>U14w</v>
      </c>
    </row>
    <row r="92" spans="1:12" x14ac:dyDescent="0.2">
      <c r="A92" t="str">
        <f>Tabelle1[[#This Row],[Heim]]&amp;" - "&amp;Tabelle1[[#This Row],[Gast]]</f>
        <v>TV Bad Bergzabern - TVK U12mix2</v>
      </c>
      <c r="B92" t="str">
        <f t="shared" si="4"/>
        <v>Auswärtsspiel</v>
      </c>
      <c r="C92" s="15">
        <f>Tabelle1[[#This Row],[Datum]]</f>
        <v>45305.583333333336</v>
      </c>
      <c r="D92" s="15">
        <f t="shared" si="5"/>
        <v>45305.645833333336</v>
      </c>
      <c r="E92" s="32" t="s">
        <v>154</v>
      </c>
      <c r="F92" t="s">
        <v>182</v>
      </c>
      <c r="G92" t="str">
        <f>"Spiel der "&amp;VLOOKUP(Tabelle1[[#This Row],[Team]],Index!$A$1:$C$27,3,0)</f>
        <v>Spiel der TVK U12 weiblich/männlich 2</v>
      </c>
      <c r="I92" t="str">
        <f>Tabelle1[[#This Row],[Halle]]</f>
        <v>Verbandsgemeindehalle</v>
      </c>
      <c r="L92" t="str">
        <f>VLOOKUP(Tabelle1[[#This Row],[Team]],Index!$A$1:$D$27,4,0)</f>
        <v>U12mix2</v>
      </c>
    </row>
    <row r="93" spans="1:12" x14ac:dyDescent="0.2">
      <c r="A93" t="str">
        <f>Tabelle1[[#This Row],[Heim]]&amp;" - "&amp;Tabelle1[[#This Row],[Gast]]</f>
        <v>TV Bad Bergzabern 2 - TVK II</v>
      </c>
      <c r="B93" t="str">
        <f t="shared" si="4"/>
        <v>Auswärtsspiel</v>
      </c>
      <c r="C93" s="15">
        <f>Tabelle1[[#This Row],[Datum]]</f>
        <v>45305.75</v>
      </c>
      <c r="D93" s="15">
        <f t="shared" si="5"/>
        <v>45305.8125</v>
      </c>
      <c r="E93" s="32" t="s">
        <v>154</v>
      </c>
      <c r="F93" t="s">
        <v>182</v>
      </c>
      <c r="G93" t="str">
        <f>"Spiel der "&amp;VLOOKUP(Tabelle1[[#This Row],[Team]],Index!$A$1:$C$27,3,0)</f>
        <v>Spiel der 2. Herrenmannschaft</v>
      </c>
      <c r="I93" t="str">
        <f>Tabelle1[[#This Row],[Halle]]</f>
        <v>Verbandsgemeindehalle</v>
      </c>
      <c r="L93" t="str">
        <f>VLOOKUP(Tabelle1[[#This Row],[Team]],Index!$A$1:$D$27,4,0)</f>
        <v>TVK2</v>
      </c>
    </row>
    <row r="94" spans="1:12" x14ac:dyDescent="0.2">
      <c r="A94" t="str">
        <f>Tabelle1[[#This Row],[Heim]]&amp;" - "&amp;Tabelle1[[#This Row],[Gast]]</f>
        <v>TVK U16m2 - TSG Maxdorf</v>
      </c>
      <c r="B94" t="str">
        <f t="shared" si="4"/>
        <v>Heimspiel</v>
      </c>
      <c r="C94" s="15">
        <f>Tabelle1[[#This Row],[Datum]]</f>
        <v>45311.5</v>
      </c>
      <c r="D94" s="15">
        <f t="shared" si="5"/>
        <v>45311.5625</v>
      </c>
      <c r="E94" s="32" t="s">
        <v>154</v>
      </c>
      <c r="F94" t="s">
        <v>182</v>
      </c>
      <c r="G94" t="str">
        <f>"Spiel der "&amp;VLOOKUP(Tabelle1[[#This Row],[Team]],Index!$A$1:$C$27,3,0)</f>
        <v>Spiel der TVK U16 männlich 2</v>
      </c>
      <c r="I94" t="str">
        <f>Tabelle1[[#This Row],[Halle]]</f>
        <v>Regionale Schule</v>
      </c>
      <c r="L94" t="str">
        <f>VLOOKUP(Tabelle1[[#This Row],[Team]],Index!$A$1:$D$27,4,0)</f>
        <v>U16m2</v>
      </c>
    </row>
    <row r="95" spans="1:12" x14ac:dyDescent="0.2">
      <c r="A95" t="str">
        <f>Tabelle1[[#This Row],[Heim]]&amp;" - "&amp;Tabelle1[[#This Row],[Gast]]</f>
        <v>TVK U16m - TVG Baskets Trier 1</v>
      </c>
      <c r="B95" t="str">
        <f t="shared" si="4"/>
        <v>Heimspiel</v>
      </c>
      <c r="C95" s="15">
        <f>Tabelle1[[#This Row],[Datum]]</f>
        <v>45311.583333333336</v>
      </c>
      <c r="D95" s="15">
        <f t="shared" si="5"/>
        <v>45311.645833333336</v>
      </c>
      <c r="E95" s="32" t="s">
        <v>154</v>
      </c>
      <c r="F95" t="s">
        <v>182</v>
      </c>
      <c r="G95" t="str">
        <f>"Spiel der "&amp;VLOOKUP(Tabelle1[[#This Row],[Team]],Index!$A$1:$C$27,3,0)</f>
        <v>Spiel der TVK U16 männlich</v>
      </c>
      <c r="I95" t="str">
        <f>Tabelle1[[#This Row],[Halle]]</f>
        <v>Regionale Schule</v>
      </c>
      <c r="L95" t="str">
        <f>VLOOKUP(Tabelle1[[#This Row],[Team]],Index!$A$1:$D$27,4,0)</f>
        <v>U16m</v>
      </c>
    </row>
    <row r="96" spans="1:12" x14ac:dyDescent="0.2">
      <c r="A96" t="str">
        <f>Tabelle1[[#This Row],[Heim]]&amp;" - "&amp;Tabelle1[[#This Row],[Gast]]</f>
        <v>TVK U18m - TSG Maxdorf</v>
      </c>
      <c r="B96" t="str">
        <f t="shared" si="4"/>
        <v>Heimspiel</v>
      </c>
      <c r="C96" s="15">
        <f>Tabelle1[[#This Row],[Datum]]</f>
        <v>45311.666666666664</v>
      </c>
      <c r="D96" s="15">
        <f t="shared" si="5"/>
        <v>45311.729166666664</v>
      </c>
      <c r="E96" s="32" t="s">
        <v>154</v>
      </c>
      <c r="F96" t="s">
        <v>182</v>
      </c>
      <c r="G96" t="str">
        <f>"Spiel der "&amp;VLOOKUP(Tabelle1[[#This Row],[Team]],Index!$A$1:$C$27,3,0)</f>
        <v>Spiel der TVK U18 männlich</v>
      </c>
      <c r="I96" t="str">
        <f>Tabelle1[[#This Row],[Halle]]</f>
        <v>Regionale Schule</v>
      </c>
      <c r="L96" t="str">
        <f>VLOOKUP(Tabelle1[[#This Row],[Team]],Index!$A$1:$D$27,4,0)</f>
        <v>U18m</v>
      </c>
    </row>
    <row r="97" spans="1:12" x14ac:dyDescent="0.2">
      <c r="A97" t="str">
        <f>Tabelle1[[#This Row],[Heim]]&amp;" - "&amp;Tabelle1[[#This Row],[Gast]]</f>
        <v>TVK Damen - TSG Maxdorf</v>
      </c>
      <c r="B97" t="str">
        <f t="shared" si="4"/>
        <v>Heimspiel</v>
      </c>
      <c r="C97" s="15">
        <f>Tabelle1[[#This Row],[Datum]]</f>
        <v>45311.75</v>
      </c>
      <c r="D97" s="15">
        <f t="shared" si="5"/>
        <v>45311.8125</v>
      </c>
      <c r="E97" s="32" t="s">
        <v>154</v>
      </c>
      <c r="F97" t="s">
        <v>182</v>
      </c>
      <c r="G97" t="str">
        <f>"Spiel der "&amp;VLOOKUP(Tabelle1[[#This Row],[Team]],Index!$A$1:$C$27,3,0)</f>
        <v>Spiel der 1. Damenmannschaft</v>
      </c>
      <c r="I97" t="str">
        <f>Tabelle1[[#This Row],[Halle]]</f>
        <v>Regionale Schule</v>
      </c>
      <c r="L97" t="str">
        <f>VLOOKUP(Tabelle1[[#This Row],[Team]],Index!$A$1:$D$27,4,0)</f>
        <v>TVK-Damen</v>
      </c>
    </row>
    <row r="98" spans="1:12" x14ac:dyDescent="0.2">
      <c r="A98" t="str">
        <f>Tabelle1[[#This Row],[Heim]]&amp;" - "&amp;Tabelle1[[#This Row],[Gast]]</f>
        <v>TVK I - ASC Theresianum Mainz 2</v>
      </c>
      <c r="B98" t="str">
        <f t="shared" si="4"/>
        <v>Heimspiel</v>
      </c>
      <c r="C98" s="15">
        <f>Tabelle1[[#This Row],[Datum]]</f>
        <v>45311.833333333336</v>
      </c>
      <c r="D98" s="15">
        <f t="shared" si="5"/>
        <v>45311.895833333336</v>
      </c>
      <c r="E98" s="32" t="s">
        <v>154</v>
      </c>
      <c r="F98" t="s">
        <v>182</v>
      </c>
      <c r="G98" t="str">
        <f>"Spiel der "&amp;VLOOKUP(Tabelle1[[#This Row],[Team]],Index!$A$1:$C$27,3,0)</f>
        <v>Spiel der 1. Herrenmannschaft</v>
      </c>
      <c r="I98" t="str">
        <f>Tabelle1[[#This Row],[Halle]]</f>
        <v>Regionale Schule</v>
      </c>
      <c r="L98" t="str">
        <f>VLOOKUP(Tabelle1[[#This Row],[Team]],Index!$A$1:$D$27,4,0)</f>
        <v>TVK1</v>
      </c>
    </row>
    <row r="99" spans="1:12" x14ac:dyDescent="0.2">
      <c r="A99" t="str">
        <f>Tabelle1[[#This Row],[Heim]]&amp;" - "&amp;Tabelle1[[#This Row],[Gast]]</f>
        <v>TVK U12mix1 - SG TV Dürkheim-BB-Int. Speyer 1</v>
      </c>
      <c r="B99" t="str">
        <f t="shared" si="4"/>
        <v>Heimspiel</v>
      </c>
      <c r="C99" s="15">
        <f>Tabelle1[[#This Row],[Datum]]</f>
        <v>45312.5</v>
      </c>
      <c r="D99" s="15">
        <f t="shared" si="5"/>
        <v>45312.5625</v>
      </c>
      <c r="E99" s="32" t="s">
        <v>154</v>
      </c>
      <c r="F99" t="s">
        <v>182</v>
      </c>
      <c r="G99" t="str">
        <f>"Spiel der "&amp;VLOOKUP(Tabelle1[[#This Row],[Team]],Index!$A$1:$C$27,3,0)</f>
        <v>Spiel der TVK U12 weiblich/männlich</v>
      </c>
      <c r="I99" t="str">
        <f>Tabelle1[[#This Row],[Halle]]</f>
        <v>Regionale Schule</v>
      </c>
      <c r="L99" t="str">
        <f>VLOOKUP(Tabelle1[[#This Row],[Team]],Index!$A$1:$D$27,4,0)</f>
        <v>U12mix1</v>
      </c>
    </row>
    <row r="100" spans="1:12" x14ac:dyDescent="0.2">
      <c r="A100" t="str">
        <f>Tabelle1[[#This Row],[Heim]]&amp;" - "&amp;Tabelle1[[#This Row],[Gast]]</f>
        <v>TVK U14m - TSG Maxdorf</v>
      </c>
      <c r="B100" t="str">
        <f t="shared" si="4"/>
        <v>Heimspiel</v>
      </c>
      <c r="C100" s="15">
        <f>Tabelle1[[#This Row],[Datum]]</f>
        <v>45312.583333333336</v>
      </c>
      <c r="D100" s="15">
        <f t="shared" si="5"/>
        <v>45312.645833333336</v>
      </c>
      <c r="E100" s="32" t="s">
        <v>154</v>
      </c>
      <c r="F100" t="s">
        <v>182</v>
      </c>
      <c r="G100" t="str">
        <f>"Spiel der "&amp;VLOOKUP(Tabelle1[[#This Row],[Team]],Index!$A$1:$C$27,3,0)</f>
        <v>Spiel der TVK U14 männlich</v>
      </c>
      <c r="I100" t="str">
        <f>Tabelle1[[#This Row],[Halle]]</f>
        <v>Regionale Schule</v>
      </c>
      <c r="L100" t="str">
        <f>VLOOKUP(Tabelle1[[#This Row],[Team]],Index!$A$1:$D$27,4,0)</f>
        <v>U14m</v>
      </c>
    </row>
    <row r="101" spans="1:12" x14ac:dyDescent="0.2">
      <c r="A101" t="str">
        <f>Tabelle1[[#This Row],[Heim]]&amp;" - "&amp;Tabelle1[[#This Row],[Gast]]</f>
        <v>TVK U16w - TSG Maxdorf</v>
      </c>
      <c r="B101" t="str">
        <f t="shared" si="4"/>
        <v>Heimspiel</v>
      </c>
      <c r="C101" s="15">
        <f>Tabelle1[[#This Row],[Datum]]</f>
        <v>45312.666666666664</v>
      </c>
      <c r="D101" s="15">
        <f t="shared" si="5"/>
        <v>45312.729166666664</v>
      </c>
      <c r="E101" s="32" t="s">
        <v>154</v>
      </c>
      <c r="F101" t="s">
        <v>182</v>
      </c>
      <c r="G101" t="str">
        <f>"Spiel der "&amp;VLOOKUP(Tabelle1[[#This Row],[Team]],Index!$A$1:$C$27,3,0)</f>
        <v>Spiel der TVK U16 weiblich</v>
      </c>
      <c r="I101" t="str">
        <f>Tabelle1[[#This Row],[Halle]]</f>
        <v>Regionale Schule</v>
      </c>
      <c r="L101" t="str">
        <f>VLOOKUP(Tabelle1[[#This Row],[Team]],Index!$A$1:$D$27,4,0)</f>
        <v>U16w</v>
      </c>
    </row>
    <row r="102" spans="1:12" x14ac:dyDescent="0.2">
      <c r="A102" t="str">
        <f>Tabelle1[[#This Row],[Heim]]&amp;" - "&amp;Tabelle1[[#This Row],[Gast]]</f>
        <v>SG Ludwigshafen/Frankenthal - TVK U14m</v>
      </c>
      <c r="B102" t="str">
        <f t="shared" si="4"/>
        <v>Auswärtsspiel</v>
      </c>
      <c r="C102" s="15">
        <f>Tabelle1[[#This Row],[Datum]]</f>
        <v>45318.583333333336</v>
      </c>
      <c r="D102" s="15">
        <f t="shared" si="5"/>
        <v>45318.645833333336</v>
      </c>
      <c r="E102" s="32" t="s">
        <v>154</v>
      </c>
      <c r="F102" t="s">
        <v>182</v>
      </c>
      <c r="G102" t="str">
        <f>"Spiel der "&amp;VLOOKUP(Tabelle1[[#This Row],[Team]],Index!$A$1:$C$27,3,0)</f>
        <v>Spiel der TVK U14 männlich</v>
      </c>
      <c r="I102" t="str">
        <f>Tabelle1[[#This Row],[Halle]]</f>
        <v>Theodor-Heuss-Gymnasium</v>
      </c>
      <c r="L102" t="str">
        <f>VLOOKUP(Tabelle1[[#This Row],[Team]],Index!$A$1:$D$27,4,0)</f>
        <v>U14m</v>
      </c>
    </row>
    <row r="103" spans="1:12" x14ac:dyDescent="0.2">
      <c r="A103" t="str">
        <f>Tabelle1[[#This Row],[Heim]]&amp;" - "&amp;Tabelle1[[#This Row],[Gast]]</f>
        <v>SG Ludwigshafen / Frankenthal - TVK U14w</v>
      </c>
      <c r="B103" t="str">
        <f t="shared" si="4"/>
        <v>Auswärtsspiel</v>
      </c>
      <c r="C103" s="15">
        <f>Tabelle1[[#This Row],[Datum]]</f>
        <v>45318.666666666664</v>
      </c>
      <c r="D103" s="15">
        <f t="shared" si="5"/>
        <v>45318.729166666664</v>
      </c>
      <c r="E103" s="32" t="s">
        <v>154</v>
      </c>
      <c r="F103" t="s">
        <v>182</v>
      </c>
      <c r="G103" t="str">
        <f>"Spiel der "&amp;VLOOKUP(Tabelle1[[#This Row],[Team]],Index!$A$1:$C$27,3,0)</f>
        <v>Spiel der TVK U14 weiblich</v>
      </c>
      <c r="I103" t="str">
        <f>Tabelle1[[#This Row],[Halle]]</f>
        <v>Theodor-Heuss-Gymnasium</v>
      </c>
      <c r="L103" t="str">
        <f>VLOOKUP(Tabelle1[[#This Row],[Team]],Index!$A$1:$D$27,4,0)</f>
        <v>U14w</v>
      </c>
    </row>
    <row r="104" spans="1:12" x14ac:dyDescent="0.2">
      <c r="A104" t="str">
        <f>Tabelle1[[#This Row],[Heim]]&amp;" - "&amp;Tabelle1[[#This Row],[Gast]]</f>
        <v>DJK Nieder-Olm e. V. 1 - TVK U12mix1</v>
      </c>
      <c r="B104" t="str">
        <f t="shared" si="4"/>
        <v>Auswärtsspiel</v>
      </c>
      <c r="C104" s="15">
        <f>Tabelle1[[#This Row],[Datum]]</f>
        <v>45319.458333333336</v>
      </c>
      <c r="D104" s="15">
        <f t="shared" si="5"/>
        <v>45319.520833333336</v>
      </c>
      <c r="E104" s="32" t="s">
        <v>154</v>
      </c>
      <c r="F104" t="s">
        <v>182</v>
      </c>
      <c r="G104" t="str">
        <f>"Spiel der "&amp;VLOOKUP(Tabelle1[[#This Row],[Team]],Index!$A$1:$C$27,3,0)</f>
        <v>Spiel der TVK U12 weiblich/männlich</v>
      </c>
      <c r="I104" t="str">
        <f>Tabelle1[[#This Row],[Halle]]</f>
        <v>Staatl. Gymnasium Nieder-Olm</v>
      </c>
      <c r="L104" t="str">
        <f>VLOOKUP(Tabelle1[[#This Row],[Team]],Index!$A$1:$D$27,4,0)</f>
        <v>U12mix1</v>
      </c>
    </row>
    <row r="105" spans="1:12" x14ac:dyDescent="0.2">
      <c r="A105" t="str">
        <f>Tabelle1[[#This Row],[Heim]]&amp;" - "&amp;Tabelle1[[#This Row],[Gast]]</f>
        <v>SG Ludwigshafen/Frankenthal - TVK U16m2</v>
      </c>
      <c r="B105" t="str">
        <f t="shared" si="4"/>
        <v>Auswärtsspiel</v>
      </c>
      <c r="C105" s="15">
        <f>Tabelle1[[#This Row],[Datum]]</f>
        <v>45319.5</v>
      </c>
      <c r="D105" s="15">
        <f t="shared" si="5"/>
        <v>45319.5625</v>
      </c>
      <c r="E105" s="32" t="s">
        <v>154</v>
      </c>
      <c r="F105" t="s">
        <v>182</v>
      </c>
      <c r="G105" t="str">
        <f>"Spiel der "&amp;VLOOKUP(Tabelle1[[#This Row],[Team]],Index!$A$1:$C$27,3,0)</f>
        <v>Spiel der TVK U16 männlich 2</v>
      </c>
      <c r="I105" t="str">
        <f>Tabelle1[[#This Row],[Halle]]</f>
        <v>Robert Schuman IGS Frankenthal</v>
      </c>
      <c r="L105" t="str">
        <f>VLOOKUP(Tabelle1[[#This Row],[Team]],Index!$A$1:$D$27,4,0)</f>
        <v>U16m2</v>
      </c>
    </row>
    <row r="106" spans="1:12" x14ac:dyDescent="0.2">
      <c r="A106" t="str">
        <f>Tabelle1[[#This Row],[Heim]]&amp;" - "&amp;Tabelle1[[#This Row],[Gast]]</f>
        <v>Kaiserslautern Thunderbolts e.V. - TVK U16w</v>
      </c>
      <c r="B106" t="str">
        <f t="shared" si="4"/>
        <v>Auswärtsspiel</v>
      </c>
      <c r="C106" s="15">
        <f>Tabelle1[[#This Row],[Datum]]</f>
        <v>45319.5</v>
      </c>
      <c r="D106" s="15">
        <f t="shared" si="5"/>
        <v>45319.5625</v>
      </c>
      <c r="E106" s="32" t="s">
        <v>154</v>
      </c>
      <c r="F106" t="s">
        <v>182</v>
      </c>
      <c r="G106" t="str">
        <f>"Spiel der "&amp;VLOOKUP(Tabelle1[[#This Row],[Team]],Index!$A$1:$C$27,3,0)</f>
        <v>Spiel der TVK U16 weiblich</v>
      </c>
      <c r="I106" t="str">
        <f>Tabelle1[[#This Row],[Halle]]</f>
        <v>Grundschule Betzenberg</v>
      </c>
      <c r="L106" t="str">
        <f>VLOOKUP(Tabelle1[[#This Row],[Team]],Index!$A$1:$D$27,4,0)</f>
        <v>U16w</v>
      </c>
    </row>
    <row r="107" spans="1:12" x14ac:dyDescent="0.2">
      <c r="A107" t="str">
        <f>Tabelle1[[#This Row],[Heim]]&amp;" - "&amp;Tabelle1[[#This Row],[Gast]]</f>
        <v>SG Ludwigshafen/Frankenthal 2 - TVK II</v>
      </c>
      <c r="B107" t="str">
        <f t="shared" si="4"/>
        <v>Auswärtsspiel</v>
      </c>
      <c r="C107" s="15">
        <f>Tabelle1[[#This Row],[Datum]]</f>
        <v>45319.583333333336</v>
      </c>
      <c r="D107" s="15">
        <f t="shared" si="5"/>
        <v>45319.645833333336</v>
      </c>
      <c r="E107" s="32" t="s">
        <v>154</v>
      </c>
      <c r="F107" t="s">
        <v>182</v>
      </c>
      <c r="G107" t="str">
        <f>"Spiel der "&amp;VLOOKUP(Tabelle1[[#This Row],[Team]],Index!$A$1:$C$27,3,0)</f>
        <v>Spiel der 2. Herrenmannschaft</v>
      </c>
      <c r="I107" t="str">
        <f>Tabelle1[[#This Row],[Halle]]</f>
        <v>Robert Schuman IGS Frankenthal</v>
      </c>
      <c r="L107" t="str">
        <f>VLOOKUP(Tabelle1[[#This Row],[Team]],Index!$A$1:$D$27,4,0)</f>
        <v>TVK2</v>
      </c>
    </row>
    <row r="108" spans="1:12" x14ac:dyDescent="0.2">
      <c r="A108" t="str">
        <f>Tabelle1[[#This Row],[Heim]]&amp;" - "&amp;Tabelle1[[#This Row],[Gast]]</f>
        <v>Kaiserslautern Thunderbolts e.V. - TVK U18m</v>
      </c>
      <c r="B108" t="str">
        <f t="shared" si="4"/>
        <v>Auswärtsspiel</v>
      </c>
      <c r="C108" s="15">
        <f>Tabelle1[[#This Row],[Datum]]</f>
        <v>45319.583333333336</v>
      </c>
      <c r="D108" s="15">
        <f t="shared" si="5"/>
        <v>45319.645833333336</v>
      </c>
      <c r="E108" s="32" t="s">
        <v>154</v>
      </c>
      <c r="F108" t="s">
        <v>182</v>
      </c>
      <c r="G108" t="str">
        <f>"Spiel der "&amp;VLOOKUP(Tabelle1[[#This Row],[Team]],Index!$A$1:$C$27,3,0)</f>
        <v>Spiel der TVK U18 männlich</v>
      </c>
      <c r="I108" t="str">
        <f>Tabelle1[[#This Row],[Halle]]</f>
        <v>Grundschule Betzenberg</v>
      </c>
      <c r="L108" t="str">
        <f>VLOOKUP(Tabelle1[[#This Row],[Team]],Index!$A$1:$D$27,4,0)</f>
        <v>U18m</v>
      </c>
    </row>
    <row r="109" spans="1:12" x14ac:dyDescent="0.2">
      <c r="A109" t="str">
        <f>Tabelle1[[#This Row],[Heim]]&amp;" - "&amp;Tabelle1[[#This Row],[Gast]]</f>
        <v>Kaiserslautern Thunderbolts e.V. - TVK U16m</v>
      </c>
      <c r="B109" t="str">
        <f t="shared" si="4"/>
        <v>Auswärtsspiel</v>
      </c>
      <c r="C109" s="15">
        <f>Tabelle1[[#This Row],[Datum]]</f>
        <v>45319.666666666664</v>
      </c>
      <c r="D109" s="15">
        <f t="shared" si="5"/>
        <v>45319.729166666664</v>
      </c>
      <c r="E109" s="32" t="s">
        <v>154</v>
      </c>
      <c r="F109" t="s">
        <v>182</v>
      </c>
      <c r="G109" t="str">
        <f>"Spiel der "&amp;VLOOKUP(Tabelle1[[#This Row],[Team]],Index!$A$1:$C$27,3,0)</f>
        <v>Spiel der TVK U16 männlich</v>
      </c>
      <c r="I109" t="str">
        <f>Tabelle1[[#This Row],[Halle]]</f>
        <v>Grundschule Betzenberg</v>
      </c>
      <c r="L109" t="str">
        <f>VLOOKUP(Tabelle1[[#This Row],[Team]],Index!$A$1:$D$27,4,0)</f>
        <v>U16m</v>
      </c>
    </row>
    <row r="110" spans="1:12" x14ac:dyDescent="0.2">
      <c r="A110" t="str">
        <f>Tabelle1[[#This Row],[Heim]]&amp;" - "&amp;Tabelle1[[#This Row],[Gast]]</f>
        <v>SG Ludwigshafen / Frankenthal - TVK I</v>
      </c>
      <c r="B110" t="str">
        <f t="shared" si="4"/>
        <v>Auswärtsspiel</v>
      </c>
      <c r="C110" s="15">
        <f>Tabelle1[[#This Row],[Datum]]</f>
        <v>45319.75</v>
      </c>
      <c r="D110" s="15">
        <f t="shared" si="5"/>
        <v>45319.8125</v>
      </c>
      <c r="E110" s="32" t="s">
        <v>154</v>
      </c>
      <c r="F110" t="s">
        <v>182</v>
      </c>
      <c r="G110" t="str">
        <f>"Spiel der "&amp;VLOOKUP(Tabelle1[[#This Row],[Team]],Index!$A$1:$C$27,3,0)</f>
        <v>Spiel der 1. Herrenmannschaft</v>
      </c>
      <c r="I110" t="str">
        <f>Tabelle1[[#This Row],[Halle]]</f>
        <v>Robert Schuman IGS Frankenthal</v>
      </c>
      <c r="L110" t="str">
        <f>VLOOKUP(Tabelle1[[#This Row],[Team]],Index!$A$1:$D$27,4,0)</f>
        <v>TVK1</v>
      </c>
    </row>
    <row r="111" spans="1:12" x14ac:dyDescent="0.2">
      <c r="A111" t="str">
        <f>Tabelle1[[#This Row],[Heim]]&amp;" - "&amp;Tabelle1[[#This Row],[Gast]]</f>
        <v>TS Germersheim - TVK U18m</v>
      </c>
      <c r="B111" t="str">
        <f t="shared" si="4"/>
        <v>Auswärtsspiel</v>
      </c>
      <c r="C111" s="15">
        <f>Tabelle1[[#This Row],[Datum]]</f>
        <v>45325.625</v>
      </c>
      <c r="D111" s="15">
        <f t="shared" si="5"/>
        <v>45325.6875</v>
      </c>
      <c r="E111" s="32" t="s">
        <v>154</v>
      </c>
      <c r="F111" t="s">
        <v>182</v>
      </c>
      <c r="G111" t="str">
        <f>"Spiel der "&amp;VLOOKUP(Tabelle1[[#This Row],[Team]],Index!$A$1:$C$27,3,0)</f>
        <v>Spiel der TVK U18 männlich</v>
      </c>
      <c r="I111" t="str">
        <f>Tabelle1[[#This Row],[Halle]]</f>
        <v>Berufsschulturnhalle</v>
      </c>
      <c r="L111" t="str">
        <f>VLOOKUP(Tabelle1[[#This Row],[Team]],Index!$A$1:$D$27,4,0)</f>
        <v>U18m</v>
      </c>
    </row>
    <row r="112" spans="1:12" x14ac:dyDescent="0.2">
      <c r="A112" t="str">
        <f>Tabelle1[[#This Row],[Heim]]&amp;" - "&amp;Tabelle1[[#This Row],[Gast]]</f>
        <v>TV Oppenheim - TVK Damen</v>
      </c>
      <c r="B112" t="str">
        <f t="shared" si="4"/>
        <v>Auswärtsspiel</v>
      </c>
      <c r="C112" s="15">
        <f>Tabelle1[[#This Row],[Datum]]</f>
        <v>45325.75</v>
      </c>
      <c r="D112" s="15">
        <f t="shared" si="5"/>
        <v>45325.8125</v>
      </c>
      <c r="E112" s="32" t="s">
        <v>154</v>
      </c>
      <c r="F112" t="s">
        <v>182</v>
      </c>
      <c r="G112" t="str">
        <f>"Spiel der "&amp;VLOOKUP(Tabelle1[[#This Row],[Team]],Index!$A$1:$C$27,3,0)</f>
        <v>Spiel der 1. Damenmannschaft</v>
      </c>
      <c r="I112" t="str">
        <f>Tabelle1[[#This Row],[Halle]]</f>
        <v>IGS - An den Rheinauen - Neue Halle</v>
      </c>
      <c r="L112" t="str">
        <f>VLOOKUP(Tabelle1[[#This Row],[Team]],Index!$A$1:$D$27,4,0)</f>
        <v>TVK-Damen</v>
      </c>
    </row>
    <row r="113" spans="1:12" x14ac:dyDescent="0.2">
      <c r="A113" t="str">
        <f>Tabelle1[[#This Row],[Heim]]&amp;" - "&amp;Tabelle1[[#This Row],[Gast]]</f>
        <v>TS Germersheim - TVK I</v>
      </c>
      <c r="B113" t="str">
        <f t="shared" si="4"/>
        <v>Auswärtsspiel</v>
      </c>
      <c r="C113" s="15">
        <f>Tabelle1[[#This Row],[Datum]]</f>
        <v>45325.791666666664</v>
      </c>
      <c r="D113" s="15">
        <f t="shared" si="5"/>
        <v>45325.854166666664</v>
      </c>
      <c r="E113" s="32" t="s">
        <v>154</v>
      </c>
      <c r="F113" t="s">
        <v>182</v>
      </c>
      <c r="G113" t="str">
        <f>"Spiel der "&amp;VLOOKUP(Tabelle1[[#This Row],[Team]],Index!$A$1:$C$27,3,0)</f>
        <v>Spiel der 1. Herrenmannschaft</v>
      </c>
      <c r="I113" t="str">
        <f>Tabelle1[[#This Row],[Halle]]</f>
        <v>Berufsschulturnhalle</v>
      </c>
      <c r="L113" t="str">
        <f>VLOOKUP(Tabelle1[[#This Row],[Team]],Index!$A$1:$D$27,4,0)</f>
        <v>TVK1</v>
      </c>
    </row>
    <row r="114" spans="1:12" x14ac:dyDescent="0.2">
      <c r="A114" t="str">
        <f>Tabelle1[[#This Row],[Heim]]&amp;" - "&amp;Tabelle1[[#This Row],[Gast]]</f>
        <v>BBC Mehlingen - TVK U14m</v>
      </c>
      <c r="B114" t="str">
        <f t="shared" si="4"/>
        <v>Auswärtsspiel</v>
      </c>
      <c r="C114" s="15">
        <f>Tabelle1[[#This Row],[Datum]]</f>
        <v>45326.5</v>
      </c>
      <c r="D114" s="15">
        <f t="shared" si="5"/>
        <v>45326.5625</v>
      </c>
      <c r="E114" s="32" t="s">
        <v>154</v>
      </c>
      <c r="F114" t="s">
        <v>182</v>
      </c>
      <c r="G114" t="str">
        <f>"Spiel der "&amp;VLOOKUP(Tabelle1[[#This Row],[Team]],Index!$A$1:$C$27,3,0)</f>
        <v>Spiel der TVK U14 männlich</v>
      </c>
      <c r="I114" t="str">
        <f>Tabelle1[[#This Row],[Halle]]</f>
        <v>Mehrzweckhalle Mehlingen</v>
      </c>
      <c r="L114" t="str">
        <f>VLOOKUP(Tabelle1[[#This Row],[Team]],Index!$A$1:$D$27,4,0)</f>
        <v>U14m</v>
      </c>
    </row>
    <row r="115" spans="1:12" x14ac:dyDescent="0.2">
      <c r="A115" t="str">
        <f>Tabelle1[[#This Row],[Heim]]&amp;" - "&amp;Tabelle1[[#This Row],[Gast]]</f>
        <v>SG Towers Speyer/Schifferstadt 1 - TVK U12mix1</v>
      </c>
      <c r="B115" t="str">
        <f t="shared" si="4"/>
        <v>Auswärtsspiel</v>
      </c>
      <c r="C115" s="15">
        <f>Tabelle1[[#This Row],[Datum]]</f>
        <v>45326.5</v>
      </c>
      <c r="D115" s="15">
        <f t="shared" si="5"/>
        <v>45326.5625</v>
      </c>
      <c r="E115" s="32" t="s">
        <v>154</v>
      </c>
      <c r="F115" t="s">
        <v>182</v>
      </c>
      <c r="G115" t="str">
        <f>"Spiel der "&amp;VLOOKUP(Tabelle1[[#This Row],[Team]],Index!$A$1:$C$27,3,0)</f>
        <v>Spiel der TVK U12 weiblich/männlich</v>
      </c>
      <c r="I115" t="str">
        <f>Tabelle1[[#This Row],[Halle]]</f>
        <v>Grundschule im Vogelgesang</v>
      </c>
      <c r="L115" t="str">
        <f>VLOOKUP(Tabelle1[[#This Row],[Team]],Index!$A$1:$D$27,4,0)</f>
        <v>U12mix1</v>
      </c>
    </row>
    <row r="116" spans="1:12" x14ac:dyDescent="0.2">
      <c r="A116" t="str">
        <f>Tabelle1[[#This Row],[Heim]]&amp;" - "&amp;Tabelle1[[#This Row],[Gast]]</f>
        <v>SG TV Dürkheim/BIS Baskets Speyer - TVK U16m</v>
      </c>
      <c r="B116" t="str">
        <f t="shared" si="4"/>
        <v>Auswärtsspiel</v>
      </c>
      <c r="C116" s="15">
        <f>Tabelle1[[#This Row],[Datum]]</f>
        <v>45326.541666666664</v>
      </c>
      <c r="D116" s="15">
        <f t="shared" si="5"/>
        <v>45326.604166666664</v>
      </c>
      <c r="E116" s="32" t="s">
        <v>154</v>
      </c>
      <c r="F116" t="s">
        <v>182</v>
      </c>
      <c r="G116" t="str">
        <f>"Spiel der "&amp;VLOOKUP(Tabelle1[[#This Row],[Team]],Index!$A$1:$C$27,3,0)</f>
        <v>Spiel der TVK U16 männlich</v>
      </c>
      <c r="I116" t="str">
        <f>Tabelle1[[#This Row],[Halle]]</f>
        <v>TVD - Halle</v>
      </c>
      <c r="L116" t="str">
        <f>VLOOKUP(Tabelle1[[#This Row],[Team]],Index!$A$1:$D$27,4,0)</f>
        <v>U16m</v>
      </c>
    </row>
    <row r="117" spans="1:12" x14ac:dyDescent="0.2">
      <c r="A117" t="str">
        <f>Tabelle1[[#This Row],[Heim]]&amp;" - "&amp;Tabelle1[[#This Row],[Gast]]</f>
        <v>BBC Mehlingen - TVK U16w</v>
      </c>
      <c r="B117" t="str">
        <f t="shared" si="4"/>
        <v>Auswärtsspiel</v>
      </c>
      <c r="C117" s="15">
        <f>Tabelle1[[#This Row],[Datum]]</f>
        <v>45326.583333333336</v>
      </c>
      <c r="D117" s="15">
        <f t="shared" si="5"/>
        <v>45326.645833333336</v>
      </c>
      <c r="E117" s="32" t="s">
        <v>154</v>
      </c>
      <c r="F117" t="s">
        <v>182</v>
      </c>
      <c r="G117" t="str">
        <f>"Spiel der "&amp;VLOOKUP(Tabelle1[[#This Row],[Team]],Index!$A$1:$C$27,3,0)</f>
        <v>Spiel der TVK U16 weiblich</v>
      </c>
      <c r="I117" t="str">
        <f>Tabelle1[[#This Row],[Halle]]</f>
        <v>Mehrzweckhalle Mehlingen</v>
      </c>
      <c r="L117" t="str">
        <f>VLOOKUP(Tabelle1[[#This Row],[Team]],Index!$A$1:$D$27,4,0)</f>
        <v>U16w</v>
      </c>
    </row>
    <row r="118" spans="1:12" x14ac:dyDescent="0.2">
      <c r="A118" t="str">
        <f>Tabelle1[[#This Row],[Heim]]&amp;" - "&amp;Tabelle1[[#This Row],[Gast]]</f>
        <v>BBC Mehlingen - TVK II</v>
      </c>
      <c r="B118" t="str">
        <f t="shared" si="4"/>
        <v>Auswärtsspiel</v>
      </c>
      <c r="C118" s="15">
        <f>Tabelle1[[#This Row],[Datum]]</f>
        <v>45326.75</v>
      </c>
      <c r="D118" s="15">
        <f t="shared" si="5"/>
        <v>45326.8125</v>
      </c>
      <c r="E118" s="32" t="s">
        <v>154</v>
      </c>
      <c r="F118" t="s">
        <v>182</v>
      </c>
      <c r="G118" t="str">
        <f>"Spiel der "&amp;VLOOKUP(Tabelle1[[#This Row],[Team]],Index!$A$1:$C$27,3,0)</f>
        <v>Spiel der 2. Herrenmannschaft</v>
      </c>
      <c r="I118" t="str">
        <f>Tabelle1[[#This Row],[Halle]]</f>
        <v>Mehrzweckhalle Mehlingen</v>
      </c>
      <c r="L118" t="str">
        <f>VLOOKUP(Tabelle1[[#This Row],[Team]],Index!$A$1:$D$27,4,0)</f>
        <v>TVK2</v>
      </c>
    </row>
    <row r="119" spans="1:12" x14ac:dyDescent="0.2">
      <c r="A119" t="str">
        <f>Tabelle1[[#This Row],[Heim]]&amp;" - "&amp;Tabelle1[[#This Row],[Gast]]</f>
        <v>TVK U16m - SG Saarland</v>
      </c>
      <c r="B119" t="str">
        <f t="shared" si="4"/>
        <v>Heimspiel</v>
      </c>
      <c r="C119" s="15">
        <f>Tabelle1[[#This Row],[Datum]]</f>
        <v>45332.583333333336</v>
      </c>
      <c r="D119" s="15">
        <f t="shared" si="5"/>
        <v>45332.645833333336</v>
      </c>
      <c r="E119" s="32" t="s">
        <v>154</v>
      </c>
      <c r="F119" t="s">
        <v>182</v>
      </c>
      <c r="G119" t="str">
        <f>"Spiel der "&amp;VLOOKUP(Tabelle1[[#This Row],[Team]],Index!$A$1:$C$27,3,0)</f>
        <v>Spiel der TVK U16 männlich</v>
      </c>
      <c r="I119" t="str">
        <f>Tabelle1[[#This Row],[Halle]]</f>
        <v>Regionale Schule</v>
      </c>
      <c r="L119" t="str">
        <f>VLOOKUP(Tabelle1[[#This Row],[Team]],Index!$A$1:$D$27,4,0)</f>
        <v>U16m</v>
      </c>
    </row>
    <row r="120" spans="1:12" x14ac:dyDescent="0.2">
      <c r="A120" t="str">
        <f>Tabelle1[[#This Row],[Heim]]&amp;" - "&amp;Tabelle1[[#This Row],[Gast]]</f>
        <v>ASC Theresianum Mainz I - TVK U16m</v>
      </c>
      <c r="B120" t="str">
        <f t="shared" si="4"/>
        <v>Auswärtsspiel</v>
      </c>
      <c r="C120" s="15">
        <f>Tabelle1[[#This Row],[Datum]]</f>
        <v>45339.625</v>
      </c>
      <c r="D120" s="15">
        <f t="shared" si="5"/>
        <v>45339.6875</v>
      </c>
      <c r="E120" s="32" t="s">
        <v>154</v>
      </c>
      <c r="F120" t="s">
        <v>182</v>
      </c>
      <c r="G120" t="str">
        <f>"Spiel der "&amp;VLOOKUP(Tabelle1[[#This Row],[Team]],Index!$A$1:$C$27,3,0)</f>
        <v>Spiel der TVK U16 männlich</v>
      </c>
      <c r="I120" t="str">
        <f>Tabelle1[[#This Row],[Halle]]</f>
        <v>Theresianum Mainz</v>
      </c>
      <c r="L120" t="str">
        <f>VLOOKUP(Tabelle1[[#This Row],[Team]],Index!$A$1:$D$27,4,0)</f>
        <v>U16m</v>
      </c>
    </row>
    <row r="121" spans="1:12" x14ac:dyDescent="0.2">
      <c r="A121" t="str">
        <f>Tabelle1[[#This Row],[Heim]]&amp;" - "&amp;Tabelle1[[#This Row],[Gast]]</f>
        <v>TVK U16m2 - 1. FC Kaiserslautern 2</v>
      </c>
      <c r="B121" t="str">
        <f t="shared" si="4"/>
        <v>Heimspiel</v>
      </c>
      <c r="C121" s="15">
        <f>Tabelle1[[#This Row],[Datum]]</f>
        <v>45346.5</v>
      </c>
      <c r="D121" s="15">
        <f t="shared" si="5"/>
        <v>45346.5625</v>
      </c>
      <c r="E121" s="32" t="s">
        <v>154</v>
      </c>
      <c r="F121" t="s">
        <v>182</v>
      </c>
      <c r="G121" t="str">
        <f>"Spiel der "&amp;VLOOKUP(Tabelle1[[#This Row],[Team]],Index!$A$1:$C$27,3,0)</f>
        <v>Spiel der TVK U16 männlich 2</v>
      </c>
      <c r="I121" t="str">
        <f>Tabelle1[[#This Row],[Halle]]</f>
        <v>Regionale Schule</v>
      </c>
      <c r="L121" t="str">
        <f>VLOOKUP(Tabelle1[[#This Row],[Team]],Index!$A$1:$D$27,4,0)</f>
        <v>U16m2</v>
      </c>
    </row>
    <row r="122" spans="1:12" x14ac:dyDescent="0.2">
      <c r="A122" t="str">
        <f>Tabelle1[[#This Row],[Heim]]&amp;" - "&amp;Tabelle1[[#This Row],[Gast]]</f>
        <v>TVK U16m - VfL Bad Kreuznach I</v>
      </c>
      <c r="B122" t="str">
        <f t="shared" si="4"/>
        <v>Heimspiel</v>
      </c>
      <c r="C122" s="15">
        <f>Tabelle1[[#This Row],[Datum]]</f>
        <v>45346.583333333336</v>
      </c>
      <c r="D122" s="15">
        <f t="shared" si="5"/>
        <v>45346.645833333336</v>
      </c>
      <c r="E122" s="32" t="s">
        <v>154</v>
      </c>
      <c r="F122" t="s">
        <v>182</v>
      </c>
      <c r="G122" t="str">
        <f>"Spiel der "&amp;VLOOKUP(Tabelle1[[#This Row],[Team]],Index!$A$1:$C$27,3,0)</f>
        <v>Spiel der TVK U16 männlich</v>
      </c>
      <c r="I122" t="str">
        <f>Tabelle1[[#This Row],[Halle]]</f>
        <v>Regionale Schule</v>
      </c>
      <c r="L122" t="str">
        <f>VLOOKUP(Tabelle1[[#This Row],[Team]],Index!$A$1:$D$27,4,0)</f>
        <v>U16m</v>
      </c>
    </row>
    <row r="123" spans="1:12" x14ac:dyDescent="0.2">
      <c r="A123" t="str">
        <f>Tabelle1[[#This Row],[Heim]]&amp;" - "&amp;Tabelle1[[#This Row],[Gast]]</f>
        <v>TVK U18m - 1. FC Kaiserslautern</v>
      </c>
      <c r="B123" t="str">
        <f t="shared" si="4"/>
        <v>Heimspiel</v>
      </c>
      <c r="C123" s="15">
        <f>Tabelle1[[#This Row],[Datum]]</f>
        <v>45346.666666666664</v>
      </c>
      <c r="D123" s="15">
        <f t="shared" si="5"/>
        <v>45346.729166666664</v>
      </c>
      <c r="E123" s="32" t="s">
        <v>154</v>
      </c>
      <c r="F123" t="s">
        <v>182</v>
      </c>
      <c r="G123" t="str">
        <f>"Spiel der "&amp;VLOOKUP(Tabelle1[[#This Row],[Team]],Index!$A$1:$C$27,3,0)</f>
        <v>Spiel der TVK U18 männlich</v>
      </c>
      <c r="I123" t="str">
        <f>Tabelle1[[#This Row],[Halle]]</f>
        <v>Regionale Schule</v>
      </c>
      <c r="L123" t="str">
        <f>VLOOKUP(Tabelle1[[#This Row],[Team]],Index!$A$1:$D$27,4,0)</f>
        <v>U18m</v>
      </c>
    </row>
    <row r="124" spans="1:12" x14ac:dyDescent="0.2">
      <c r="A124" t="str">
        <f>Tabelle1[[#This Row],[Heim]]&amp;" - "&amp;Tabelle1[[#This Row],[Gast]]</f>
        <v>TVK Damen - 1. FC Kaiserslautern 2</v>
      </c>
      <c r="B124" t="str">
        <f t="shared" si="4"/>
        <v>Heimspiel</v>
      </c>
      <c r="C124" s="15">
        <f>Tabelle1[[#This Row],[Datum]]</f>
        <v>45346.75</v>
      </c>
      <c r="D124" s="15">
        <f t="shared" si="5"/>
        <v>45346.8125</v>
      </c>
      <c r="E124" s="32" t="s">
        <v>154</v>
      </c>
      <c r="F124" t="s">
        <v>182</v>
      </c>
      <c r="G124" t="str">
        <f>"Spiel der "&amp;VLOOKUP(Tabelle1[[#This Row],[Team]],Index!$A$1:$C$27,3,0)</f>
        <v>Spiel der 1. Damenmannschaft</v>
      </c>
      <c r="I124" t="str">
        <f>Tabelle1[[#This Row],[Halle]]</f>
        <v>Regionale Schule</v>
      </c>
      <c r="L124" t="str">
        <f>VLOOKUP(Tabelle1[[#This Row],[Team]],Index!$A$1:$D$27,4,0)</f>
        <v>TVK-Damen</v>
      </c>
    </row>
    <row r="125" spans="1:12" x14ac:dyDescent="0.2">
      <c r="A125" t="str">
        <f>Tabelle1[[#This Row],[Heim]]&amp;" - "&amp;Tabelle1[[#This Row],[Gast]]</f>
        <v>TVK I - 1. FC Kaiserslautern 2</v>
      </c>
      <c r="B125" t="str">
        <f t="shared" si="4"/>
        <v>Heimspiel</v>
      </c>
      <c r="C125" s="15">
        <f>Tabelle1[[#This Row],[Datum]]</f>
        <v>45346.833333333336</v>
      </c>
      <c r="D125" s="15">
        <f t="shared" si="5"/>
        <v>45346.895833333336</v>
      </c>
      <c r="E125" s="32" t="s">
        <v>154</v>
      </c>
      <c r="F125" t="s">
        <v>182</v>
      </c>
      <c r="G125" t="str">
        <f>"Spiel der "&amp;VLOOKUP(Tabelle1[[#This Row],[Team]],Index!$A$1:$C$27,3,0)</f>
        <v>Spiel der 1. Herrenmannschaft</v>
      </c>
      <c r="I125" t="str">
        <f>Tabelle1[[#This Row],[Halle]]</f>
        <v>Regionale Schule</v>
      </c>
      <c r="L125" t="str">
        <f>VLOOKUP(Tabelle1[[#This Row],[Team]],Index!$A$1:$D$27,4,0)</f>
        <v>TVK1</v>
      </c>
    </row>
    <row r="126" spans="1:12" x14ac:dyDescent="0.2">
      <c r="A126" t="str">
        <f>Tabelle1[[#This Row],[Heim]]&amp;" - "&amp;Tabelle1[[#This Row],[Gast]]</f>
        <v>TVK U12mix2 - 1. FC Kaiserslautern 2</v>
      </c>
      <c r="B126" t="str">
        <f t="shared" si="4"/>
        <v>Heimspiel</v>
      </c>
      <c r="C126" s="15">
        <f>Tabelle1[[#This Row],[Datum]]</f>
        <v>45347.416666666664</v>
      </c>
      <c r="D126" s="15">
        <f t="shared" si="5"/>
        <v>45347.479166666664</v>
      </c>
      <c r="E126" s="32" t="s">
        <v>154</v>
      </c>
      <c r="F126" t="s">
        <v>182</v>
      </c>
      <c r="G126" t="str">
        <f>"Spiel der "&amp;VLOOKUP(Tabelle1[[#This Row],[Team]],Index!$A$1:$C$27,3,0)</f>
        <v>Spiel der TVK U12 weiblich/männlich 2</v>
      </c>
      <c r="I126" t="str">
        <f>Tabelle1[[#This Row],[Halle]]</f>
        <v>Regionale Schule</v>
      </c>
      <c r="L126" t="str">
        <f>VLOOKUP(Tabelle1[[#This Row],[Team]],Index!$A$1:$D$27,4,0)</f>
        <v>U12mix2</v>
      </c>
    </row>
    <row r="127" spans="1:12" x14ac:dyDescent="0.2">
      <c r="A127" t="str">
        <f>Tabelle1[[#This Row],[Heim]]&amp;" - "&amp;Tabelle1[[#This Row],[Gast]]</f>
        <v>TVK U12mix1 - 1. FC Kaiserslautern 1</v>
      </c>
      <c r="B127" t="str">
        <f t="shared" si="4"/>
        <v>Heimspiel</v>
      </c>
      <c r="C127" s="15">
        <f>Tabelle1[[#This Row],[Datum]]</f>
        <v>45347.5</v>
      </c>
      <c r="D127" s="15">
        <f t="shared" si="5"/>
        <v>45347.5625</v>
      </c>
      <c r="E127" s="32" t="s">
        <v>154</v>
      </c>
      <c r="F127" t="s">
        <v>182</v>
      </c>
      <c r="G127" t="str">
        <f>"Spiel der "&amp;VLOOKUP(Tabelle1[[#This Row],[Team]],Index!$A$1:$C$27,3,0)</f>
        <v>Spiel der TVK U12 weiblich/männlich</v>
      </c>
      <c r="I127" t="str">
        <f>Tabelle1[[#This Row],[Halle]]</f>
        <v>Regionale Schule</v>
      </c>
      <c r="L127" t="str">
        <f>VLOOKUP(Tabelle1[[#This Row],[Team]],Index!$A$1:$D$27,4,0)</f>
        <v>U12mix1</v>
      </c>
    </row>
    <row r="128" spans="1:12" x14ac:dyDescent="0.2">
      <c r="A128" t="str">
        <f>Tabelle1[[#This Row],[Heim]]&amp;" - "&amp;Tabelle1[[#This Row],[Gast]]</f>
        <v>TVK U14m - 1. FC Kaiserslautern 2</v>
      </c>
      <c r="B128" t="str">
        <f t="shared" ref="B128:B145" si="6">IF(LEFT(A128,3)="TVK","Heimspiel","Auswärtsspiel")</f>
        <v>Heimspiel</v>
      </c>
      <c r="C128" s="15">
        <f>Tabelle1[[#This Row],[Datum]]</f>
        <v>45347.583333333336</v>
      </c>
      <c r="D128" s="15">
        <f t="shared" ref="D128:D145" si="7">C128+TIME(1,30,0)</f>
        <v>45347.645833333336</v>
      </c>
      <c r="E128" s="32" t="s">
        <v>154</v>
      </c>
      <c r="F128" t="s">
        <v>182</v>
      </c>
      <c r="G128" t="str">
        <f>"Spiel der "&amp;VLOOKUP(Tabelle1[[#This Row],[Team]],Index!$A$1:$C$27,3,0)</f>
        <v>Spiel der TVK U14 männlich</v>
      </c>
      <c r="I128" t="str">
        <f>Tabelle1[[#This Row],[Halle]]</f>
        <v>Regionale Schule</v>
      </c>
      <c r="L128" t="str">
        <f>VLOOKUP(Tabelle1[[#This Row],[Team]],Index!$A$1:$D$27,4,0)</f>
        <v>U14m</v>
      </c>
    </row>
    <row r="129" spans="1:12" x14ac:dyDescent="0.2">
      <c r="A129" t="str">
        <f>Tabelle1[[#This Row],[Heim]]&amp;" - "&amp;Tabelle1[[#This Row],[Gast]]</f>
        <v>TVK U14w - 1. FC Kaiserslautern</v>
      </c>
      <c r="B129" t="str">
        <f t="shared" si="6"/>
        <v>Heimspiel</v>
      </c>
      <c r="C129" s="15">
        <f>Tabelle1[[#This Row],[Datum]]</f>
        <v>45347.666666666664</v>
      </c>
      <c r="D129" s="15">
        <f t="shared" si="7"/>
        <v>45347.729166666664</v>
      </c>
      <c r="E129" s="32" t="s">
        <v>154</v>
      </c>
      <c r="F129" t="s">
        <v>182</v>
      </c>
      <c r="G129" t="str">
        <f>"Spiel der "&amp;VLOOKUP(Tabelle1[[#This Row],[Team]],Index!$A$1:$C$27,3,0)</f>
        <v>Spiel der TVK U14 weiblich</v>
      </c>
      <c r="I129" t="str">
        <f>Tabelle1[[#This Row],[Halle]]</f>
        <v>Regionale Schule</v>
      </c>
      <c r="L129" t="str">
        <f>VLOOKUP(Tabelle1[[#This Row],[Team]],Index!$A$1:$D$27,4,0)</f>
        <v>U14w</v>
      </c>
    </row>
    <row r="130" spans="1:12" x14ac:dyDescent="0.2">
      <c r="A130" t="str">
        <f>Tabelle1[[#This Row],[Heim]]&amp;" - "&amp;Tabelle1[[#This Row],[Gast]]</f>
        <v>TVK U16w - SG Towers Speyer/Schifferstadt</v>
      </c>
      <c r="B130" t="str">
        <f t="shared" si="6"/>
        <v>Heimspiel</v>
      </c>
      <c r="C130" s="15">
        <f>Tabelle1[[#This Row],[Datum]]</f>
        <v>45347.75</v>
      </c>
      <c r="D130" s="15">
        <f t="shared" si="7"/>
        <v>45347.8125</v>
      </c>
      <c r="E130" s="32" t="s">
        <v>154</v>
      </c>
      <c r="F130" t="s">
        <v>182</v>
      </c>
      <c r="G130" t="str">
        <f>"Spiel der "&amp;VLOOKUP(Tabelle1[[#This Row],[Team]],Index!$A$1:$C$27,3,0)</f>
        <v>Spiel der TVK U16 weiblich</v>
      </c>
      <c r="I130" t="str">
        <f>Tabelle1[[#This Row],[Halle]]</f>
        <v>Regionale Schule</v>
      </c>
      <c r="L130" t="str">
        <f>VLOOKUP(Tabelle1[[#This Row],[Team]],Index!$A$1:$D$27,4,0)</f>
        <v>U16w</v>
      </c>
    </row>
    <row r="131" spans="1:12" x14ac:dyDescent="0.2">
      <c r="A131" t="str">
        <f>Tabelle1[[#This Row],[Heim]]&amp;" - "&amp;Tabelle1[[#This Row],[Gast]]</f>
        <v>SG TV Dürkheim-BB-Int. Speyer 2 - TVK U12mix2</v>
      </c>
      <c r="B131" t="str">
        <f t="shared" si="6"/>
        <v>Auswärtsspiel</v>
      </c>
      <c r="C131" s="15">
        <f>Tabelle1[[#This Row],[Datum]]</f>
        <v>45353.458333333336</v>
      </c>
      <c r="D131" s="15">
        <f t="shared" si="7"/>
        <v>45353.520833333336</v>
      </c>
      <c r="E131" s="32" t="s">
        <v>154</v>
      </c>
      <c r="F131" t="s">
        <v>182</v>
      </c>
      <c r="G131" t="str">
        <f>"Spiel der "&amp;VLOOKUP(Tabelle1[[#This Row],[Team]],Index!$A$1:$C$27,3,0)</f>
        <v>Spiel der TVK U12 weiblich/männlich 2</v>
      </c>
      <c r="I131" t="str">
        <f>Tabelle1[[#This Row],[Halle]]</f>
        <v>TVD - Halle</v>
      </c>
      <c r="L131" t="str">
        <f>VLOOKUP(Tabelle1[[#This Row],[Team]],Index!$A$1:$D$27,4,0)</f>
        <v>U12mix2</v>
      </c>
    </row>
    <row r="132" spans="1:12" x14ac:dyDescent="0.2">
      <c r="A132" t="str">
        <f>Tabelle1[[#This Row],[Heim]]&amp;" - "&amp;Tabelle1[[#This Row],[Gast]]</f>
        <v>TV St. Ingbert - TVK U16m</v>
      </c>
      <c r="B132" t="str">
        <f t="shared" si="6"/>
        <v>Auswärtsspiel</v>
      </c>
      <c r="C132" s="15">
        <f>Tabelle1[[#This Row],[Datum]]</f>
        <v>45353.666666666664</v>
      </c>
      <c r="D132" s="15">
        <f t="shared" si="7"/>
        <v>45353.729166666664</v>
      </c>
      <c r="E132" s="32" t="s">
        <v>154</v>
      </c>
      <c r="F132" t="s">
        <v>182</v>
      </c>
      <c r="G132" t="str">
        <f>"Spiel der "&amp;VLOOKUP(Tabelle1[[#This Row],[Team]],Index!$A$1:$C$27,3,0)</f>
        <v>Spiel der TVK U16 männlich</v>
      </c>
      <c r="I132" t="str">
        <f>Tabelle1[[#This Row],[Halle]]</f>
        <v>Kreissporthalle Wallerfeld</v>
      </c>
      <c r="L132" t="str">
        <f>VLOOKUP(Tabelle1[[#This Row],[Team]],Index!$A$1:$D$27,4,0)</f>
        <v>U16m</v>
      </c>
    </row>
    <row r="133" spans="1:12" x14ac:dyDescent="0.2">
      <c r="A133" t="str">
        <f>Tabelle1[[#This Row],[Heim]]&amp;" - "&amp;Tabelle1[[#This Row],[Gast]]</f>
        <v>TV Dürkheim - TVK U14w</v>
      </c>
      <c r="B133" t="str">
        <f t="shared" si="6"/>
        <v>Auswärtsspiel</v>
      </c>
      <c r="C133" s="15">
        <f>Tabelle1[[#This Row],[Datum]]</f>
        <v>45354.458333333336</v>
      </c>
      <c r="D133" s="15">
        <f t="shared" si="7"/>
        <v>45354.520833333336</v>
      </c>
      <c r="E133" s="32" t="s">
        <v>154</v>
      </c>
      <c r="F133" t="s">
        <v>182</v>
      </c>
      <c r="G133" t="str">
        <f>"Spiel der "&amp;VLOOKUP(Tabelle1[[#This Row],[Team]],Index!$A$1:$C$27,3,0)</f>
        <v>Spiel der TVK U14 weiblich</v>
      </c>
      <c r="I133" t="str">
        <f>Tabelle1[[#This Row],[Halle]]</f>
        <v>TVD - Halle</v>
      </c>
      <c r="L133" t="str">
        <f>VLOOKUP(Tabelle1[[#This Row],[Team]],Index!$A$1:$D$27,4,0)</f>
        <v>U14w</v>
      </c>
    </row>
    <row r="134" spans="1:12" x14ac:dyDescent="0.2">
      <c r="A134" t="str">
        <f>Tabelle1[[#This Row],[Heim]]&amp;" - "&amp;Tabelle1[[#This Row],[Gast]]</f>
        <v>VT Zweibrücken - TVK U16w</v>
      </c>
      <c r="B134" t="str">
        <f t="shared" si="6"/>
        <v>Auswärtsspiel</v>
      </c>
      <c r="C134" s="15">
        <f>Tabelle1[[#This Row],[Datum]]</f>
        <v>45354.5</v>
      </c>
      <c r="D134" s="15">
        <f t="shared" si="7"/>
        <v>45354.5625</v>
      </c>
      <c r="E134" s="32" t="s">
        <v>154</v>
      </c>
      <c r="F134" t="s">
        <v>182</v>
      </c>
      <c r="G134" t="str">
        <f>"Spiel der "&amp;VLOOKUP(Tabelle1[[#This Row],[Team]],Index!$A$1:$C$27,3,0)</f>
        <v>Spiel der TVK U16 weiblich</v>
      </c>
      <c r="I134" t="str">
        <f>Tabelle1[[#This Row],[Halle]]</f>
        <v>Ignaz-Roth-Halle</v>
      </c>
      <c r="L134" t="str">
        <f>VLOOKUP(Tabelle1[[#This Row],[Team]],Index!$A$1:$D$27,4,0)</f>
        <v>U16w</v>
      </c>
    </row>
    <row r="135" spans="1:12" x14ac:dyDescent="0.2">
      <c r="A135" t="str">
        <f>Tabelle1[[#This Row],[Heim]]&amp;" - "&amp;Tabelle1[[#This Row],[Gast]]</f>
        <v>SG TV Dürkheim-BB-Int. Speyer 2 - TVK U14m</v>
      </c>
      <c r="B135" t="str">
        <f t="shared" si="6"/>
        <v>Auswärtsspiel</v>
      </c>
      <c r="C135" s="15">
        <f>Tabelle1[[#This Row],[Datum]]</f>
        <v>45354.5625</v>
      </c>
      <c r="D135" s="15">
        <f t="shared" si="7"/>
        <v>45354.625</v>
      </c>
      <c r="E135" s="32" t="s">
        <v>154</v>
      </c>
      <c r="F135" t="s">
        <v>182</v>
      </c>
      <c r="G135" t="str">
        <f>"Spiel der "&amp;VLOOKUP(Tabelle1[[#This Row],[Team]],Index!$A$1:$C$27,3,0)</f>
        <v>Spiel der TVK U14 männlich</v>
      </c>
      <c r="I135" t="str">
        <f>Tabelle1[[#This Row],[Halle]]</f>
        <v>TVD - Halle</v>
      </c>
      <c r="L135" t="str">
        <f>VLOOKUP(Tabelle1[[#This Row],[Team]],Index!$A$1:$D$27,4,0)</f>
        <v>U14m</v>
      </c>
    </row>
    <row r="136" spans="1:12" x14ac:dyDescent="0.2">
      <c r="A136" t="str">
        <f>Tabelle1[[#This Row],[Heim]]&amp;" - "&amp;Tabelle1[[#This Row],[Gast]]</f>
        <v>DJK Nieder-Olm 2 - TVK I</v>
      </c>
      <c r="B136" t="str">
        <f t="shared" si="6"/>
        <v>Auswärtsspiel</v>
      </c>
      <c r="C136" s="15">
        <f>Tabelle1[[#This Row],[Datum]]</f>
        <v>45354.583333333336</v>
      </c>
      <c r="D136" s="15">
        <f t="shared" si="7"/>
        <v>45354.645833333336</v>
      </c>
      <c r="E136" s="32" t="s">
        <v>154</v>
      </c>
      <c r="F136" t="s">
        <v>182</v>
      </c>
      <c r="G136" t="str">
        <f>"Spiel der "&amp;VLOOKUP(Tabelle1[[#This Row],[Team]],Index!$A$1:$C$27,3,0)</f>
        <v>Spiel der 1. Herrenmannschaft</v>
      </c>
      <c r="I136" t="str">
        <f>Tabelle1[[#This Row],[Halle]]</f>
        <v>Heinz-Kerz-Halle</v>
      </c>
      <c r="L136" t="str">
        <f>VLOOKUP(Tabelle1[[#This Row],[Team]],Index!$A$1:$D$27,4,0)</f>
        <v>TVK1</v>
      </c>
    </row>
    <row r="137" spans="1:12" x14ac:dyDescent="0.2">
      <c r="A137" t="str">
        <f>Tabelle1[[#This Row],[Heim]]&amp;" - "&amp;Tabelle1[[#This Row],[Gast]]</f>
        <v>VT Zweibrücken - TVK U18m</v>
      </c>
      <c r="B137" t="str">
        <f t="shared" si="6"/>
        <v>Auswärtsspiel</v>
      </c>
      <c r="C137" s="15">
        <f>Tabelle1[[#This Row],[Datum]]</f>
        <v>45354.583333333336</v>
      </c>
      <c r="D137" s="15">
        <f t="shared" si="7"/>
        <v>45354.645833333336</v>
      </c>
      <c r="E137" s="32" t="s">
        <v>154</v>
      </c>
      <c r="F137" t="s">
        <v>182</v>
      </c>
      <c r="G137" t="str">
        <f>"Spiel der "&amp;VLOOKUP(Tabelle1[[#This Row],[Team]],Index!$A$1:$C$27,3,0)</f>
        <v>Spiel der TVK U18 männlich</v>
      </c>
      <c r="I137" t="str">
        <f>Tabelle1[[#This Row],[Halle]]</f>
        <v>Ignaz-Roth-Halle</v>
      </c>
      <c r="L137" t="str">
        <f>VLOOKUP(Tabelle1[[#This Row],[Team]],Index!$A$1:$D$27,4,0)</f>
        <v>U18m</v>
      </c>
    </row>
    <row r="138" spans="1:12" x14ac:dyDescent="0.2">
      <c r="A138" t="str">
        <f>Tabelle1[[#This Row],[Heim]]&amp;" - "&amp;Tabelle1[[#This Row],[Gast]]</f>
        <v>TSG Grünstadt - TVK U16m2</v>
      </c>
      <c r="B138" t="str">
        <f t="shared" si="6"/>
        <v>Auswärtsspiel</v>
      </c>
      <c r="C138" s="15">
        <f>Tabelle1[[#This Row],[Datum]]</f>
        <v>45354.666666666664</v>
      </c>
      <c r="D138" s="15">
        <f t="shared" si="7"/>
        <v>45354.729166666664</v>
      </c>
      <c r="E138" s="32" t="s">
        <v>154</v>
      </c>
      <c r="F138" t="s">
        <v>182</v>
      </c>
      <c r="G138" t="str">
        <f>"Spiel der "&amp;VLOOKUP(Tabelle1[[#This Row],[Team]],Index!$A$1:$C$27,3,0)</f>
        <v>Spiel der TVK U16 männlich 2</v>
      </c>
      <c r="I138" t="str">
        <f>Tabelle1[[#This Row],[Halle]]</f>
        <v>Leininger Gymnasium</v>
      </c>
      <c r="L138" t="str">
        <f>VLOOKUP(Tabelle1[[#This Row],[Team]],Index!$A$1:$D$27,4,0)</f>
        <v>U16m2</v>
      </c>
    </row>
    <row r="139" spans="1:12" x14ac:dyDescent="0.2">
      <c r="A139" t="str">
        <f>Tabelle1[[#This Row],[Heim]]&amp;" - "&amp;Tabelle1[[#This Row],[Gast]]</f>
        <v>VT Zweibrücken 2 - TVK II</v>
      </c>
      <c r="B139" t="str">
        <f t="shared" si="6"/>
        <v>Auswärtsspiel</v>
      </c>
      <c r="C139" s="15">
        <f>Tabelle1[[#This Row],[Datum]]</f>
        <v>45354.75</v>
      </c>
      <c r="D139" s="15">
        <f t="shared" si="7"/>
        <v>45354.8125</v>
      </c>
      <c r="E139" s="32" t="s">
        <v>154</v>
      </c>
      <c r="F139" t="s">
        <v>182</v>
      </c>
      <c r="G139" t="str">
        <f>"Spiel der "&amp;VLOOKUP(Tabelle1[[#This Row],[Team]],Index!$A$1:$C$27,3,0)</f>
        <v>Spiel der 2. Herrenmannschaft</v>
      </c>
      <c r="I139" t="str">
        <f>Tabelle1[[#This Row],[Halle]]</f>
        <v>Ignaz-Roth-Halle</v>
      </c>
      <c r="L139" t="str">
        <f>VLOOKUP(Tabelle1[[#This Row],[Team]],Index!$A$1:$D$27,4,0)</f>
        <v>TVK2</v>
      </c>
    </row>
    <row r="140" spans="1:12" x14ac:dyDescent="0.2">
      <c r="A140" t="str">
        <f>Tabelle1[[#This Row],[Heim]]&amp;" - "&amp;Tabelle1[[#This Row],[Gast]]</f>
        <v>TVK U16m2 - Eintracht Lambsheim e.V.</v>
      </c>
      <c r="B140" t="str">
        <f t="shared" si="6"/>
        <v>Heimspiel</v>
      </c>
      <c r="C140" s="15">
        <f>Tabelle1[[#This Row],[Datum]]</f>
        <v>45360.5</v>
      </c>
      <c r="D140" s="15">
        <f t="shared" si="7"/>
        <v>45360.5625</v>
      </c>
      <c r="E140" s="32" t="s">
        <v>154</v>
      </c>
      <c r="F140" t="s">
        <v>182</v>
      </c>
      <c r="G140" t="str">
        <f>"Spiel der "&amp;VLOOKUP(Tabelle1[[#This Row],[Team]],Index!$A$1:$C$27,3,0)</f>
        <v>Spiel der TVK U16 männlich 2</v>
      </c>
      <c r="I140" t="str">
        <f>Tabelle1[[#This Row],[Halle]]</f>
        <v>Regionale Schule</v>
      </c>
      <c r="L140" t="str">
        <f>VLOOKUP(Tabelle1[[#This Row],[Team]],Index!$A$1:$D$27,4,0)</f>
        <v>U16m2</v>
      </c>
    </row>
    <row r="141" spans="1:12" x14ac:dyDescent="0.2">
      <c r="A141" t="str">
        <f>Tabelle1[[#This Row],[Heim]]&amp;" - "&amp;Tabelle1[[#This Row],[Gast]]</f>
        <v>TVK U16m - Trimmelter SV</v>
      </c>
      <c r="B141" t="str">
        <f t="shared" si="6"/>
        <v>Heimspiel</v>
      </c>
      <c r="C141" s="15">
        <f>Tabelle1[[#This Row],[Datum]]</f>
        <v>45360.583333333336</v>
      </c>
      <c r="D141" s="15">
        <f t="shared" si="7"/>
        <v>45360.645833333336</v>
      </c>
      <c r="E141" s="32" t="s">
        <v>154</v>
      </c>
      <c r="F141" t="s">
        <v>182</v>
      </c>
      <c r="G141" t="str">
        <f>"Spiel der "&amp;VLOOKUP(Tabelle1[[#This Row],[Team]],Index!$A$1:$C$27,3,0)</f>
        <v>Spiel der TVK U16 männlich</v>
      </c>
      <c r="I141" t="str">
        <f>Tabelle1[[#This Row],[Halle]]</f>
        <v>Regionale Schule</v>
      </c>
      <c r="L141" t="str">
        <f>VLOOKUP(Tabelle1[[#This Row],[Team]],Index!$A$1:$D$27,4,0)</f>
        <v>U16m</v>
      </c>
    </row>
    <row r="142" spans="1:12" x14ac:dyDescent="0.2">
      <c r="A142" t="str">
        <f>Tabelle1[[#This Row],[Heim]]&amp;" - "&amp;Tabelle1[[#This Row],[Gast]]</f>
        <v>TVK II - Eintracht Lambsheim 2</v>
      </c>
      <c r="B142" t="str">
        <f t="shared" si="6"/>
        <v>Heimspiel</v>
      </c>
      <c r="C142" s="15">
        <f>Tabelle1[[#This Row],[Datum]]</f>
        <v>45360.666666666664</v>
      </c>
      <c r="D142" s="15">
        <f t="shared" si="7"/>
        <v>45360.729166666664</v>
      </c>
      <c r="E142" s="32" t="s">
        <v>154</v>
      </c>
      <c r="F142" t="s">
        <v>182</v>
      </c>
      <c r="G142" t="str">
        <f>"Spiel der "&amp;VLOOKUP(Tabelle1[[#This Row],[Team]],Index!$A$1:$C$27,3,0)</f>
        <v>Spiel der 2. Herrenmannschaft</v>
      </c>
      <c r="I142" t="str">
        <f>Tabelle1[[#This Row],[Halle]]</f>
        <v>Regionale Schule</v>
      </c>
      <c r="L142" t="str">
        <f>VLOOKUP(Tabelle1[[#This Row],[Team]],Index!$A$1:$D$27,4,0)</f>
        <v>TVK2</v>
      </c>
    </row>
    <row r="143" spans="1:12" x14ac:dyDescent="0.2">
      <c r="A143" t="str">
        <f>Tabelle1[[#This Row],[Heim]]&amp;" - "&amp;Tabelle1[[#This Row],[Gast]]</f>
        <v>TVK I - BBC Fastbreakers Rockenhausen</v>
      </c>
      <c r="B143" t="str">
        <f t="shared" si="6"/>
        <v>Heimspiel</v>
      </c>
      <c r="C143" s="15">
        <f>Tabelle1[[#This Row],[Datum]]</f>
        <v>45360.833333333336</v>
      </c>
      <c r="D143" s="15">
        <f t="shared" si="7"/>
        <v>45360.895833333336</v>
      </c>
      <c r="E143" s="32" t="s">
        <v>154</v>
      </c>
      <c r="F143" t="s">
        <v>182</v>
      </c>
      <c r="G143" t="str">
        <f>"Spiel der "&amp;VLOOKUP(Tabelle1[[#This Row],[Team]],Index!$A$1:$C$27,3,0)</f>
        <v>Spiel der 1. Herrenmannschaft</v>
      </c>
      <c r="I143" t="str">
        <f>Tabelle1[[#This Row],[Halle]]</f>
        <v>Regionale Schule</v>
      </c>
      <c r="L143" t="str">
        <f>VLOOKUP(Tabelle1[[#This Row],[Team]],Index!$A$1:$D$27,4,0)</f>
        <v>TVK1</v>
      </c>
    </row>
    <row r="144" spans="1:12" x14ac:dyDescent="0.2">
      <c r="A144" t="str">
        <f>Tabelle1[[#This Row],[Heim]]&amp;" - "&amp;Tabelle1[[#This Row],[Gast]]</f>
        <v>TVK U12mix1 - ASC Theresianum 1</v>
      </c>
      <c r="B144" t="str">
        <f t="shared" si="6"/>
        <v>Heimspiel</v>
      </c>
      <c r="C144" s="15">
        <f>Tabelle1[[#This Row],[Datum]]</f>
        <v>45361.416666666664</v>
      </c>
      <c r="D144" s="15">
        <f t="shared" si="7"/>
        <v>45361.479166666664</v>
      </c>
      <c r="E144" s="32" t="s">
        <v>154</v>
      </c>
      <c r="F144" t="s">
        <v>182</v>
      </c>
      <c r="G144" t="str">
        <f>"Spiel der "&amp;VLOOKUP(Tabelle1[[#This Row],[Team]],Index!$A$1:$C$27,3,0)</f>
        <v>Spiel der TVK U12 weiblich/männlich</v>
      </c>
      <c r="I144" t="str">
        <f>Tabelle1[[#This Row],[Halle]]</f>
        <v>Regionale Schule</v>
      </c>
      <c r="L144" t="str">
        <f>VLOOKUP(Tabelle1[[#This Row],[Team]],Index!$A$1:$D$27,4,0)</f>
        <v>U12mix1</v>
      </c>
    </row>
    <row r="145" spans="1:12" x14ac:dyDescent="0.2">
      <c r="A145" t="str">
        <f>Tabelle1[[#This Row],[Heim]]&amp;" - "&amp;Tabelle1[[#This Row],[Gast]]</f>
        <v>TVK U12mix2 - Eintracht Lambsheim e.V.</v>
      </c>
      <c r="B145" t="str">
        <f t="shared" si="6"/>
        <v>Heimspiel</v>
      </c>
      <c r="C145" s="15">
        <f>Tabelle1[[#This Row],[Datum]]</f>
        <v>45361.5</v>
      </c>
      <c r="D145" s="15">
        <f t="shared" si="7"/>
        <v>45361.5625</v>
      </c>
      <c r="E145" s="32" t="s">
        <v>154</v>
      </c>
      <c r="F145" t="s">
        <v>182</v>
      </c>
      <c r="G145" t="str">
        <f>"Spiel der "&amp;VLOOKUP(Tabelle1[[#This Row],[Team]],Index!$A$1:$C$27,3,0)</f>
        <v>Spiel der TVK U12 weiblich/männlich 2</v>
      </c>
      <c r="I145" t="str">
        <f>Tabelle1[[#This Row],[Halle]]</f>
        <v>Regionale Schule</v>
      </c>
      <c r="L145" t="str">
        <f>VLOOKUP(Tabelle1[[#This Row],[Team]],Index!$A$1:$D$27,4,0)</f>
        <v>U12mix2</v>
      </c>
    </row>
    <row r="146" spans="1:12" x14ac:dyDescent="0.2">
      <c r="A146" t="str">
        <f>Tabelle1[[#This Row],[Heim]]&amp;" - "&amp;Tabelle1[[#This Row],[Gast]]</f>
        <v>TVK U14m - BBC Rockenhausen</v>
      </c>
      <c r="B146" t="str">
        <f t="shared" ref="B146:B163" si="8">IF(LEFT(A146,3)="TVK","Heimspiel","Auswärtsspiel")</f>
        <v>Heimspiel</v>
      </c>
      <c r="C146" s="15">
        <f>Tabelle1[[#This Row],[Datum]]</f>
        <v>45361.583333333336</v>
      </c>
      <c r="D146" s="15">
        <f t="shared" ref="D146:D163" si="9">C146+TIME(1,30,0)</f>
        <v>45361.645833333336</v>
      </c>
      <c r="E146" s="32" t="s">
        <v>154</v>
      </c>
      <c r="F146" t="s">
        <v>182</v>
      </c>
      <c r="G146" t="str">
        <f>"Spiel der "&amp;VLOOKUP(Tabelle1[[#This Row],[Team]],Index!$A$1:$C$27,3,0)</f>
        <v>Spiel der TVK U14 männlich</v>
      </c>
      <c r="I146" t="str">
        <f>Tabelle1[[#This Row],[Halle]]</f>
        <v>Regionale Schule</v>
      </c>
      <c r="L146" t="str">
        <f>VLOOKUP(Tabelle1[[#This Row],[Team]],Index!$A$1:$D$27,4,0)</f>
        <v>U14m</v>
      </c>
    </row>
    <row r="147" spans="1:12" x14ac:dyDescent="0.2">
      <c r="A147" t="str">
        <f>Tabelle1[[#This Row],[Heim]]&amp;" - "&amp;Tabelle1[[#This Row],[Gast]]</f>
        <v>TVK U16w - Eintracht Lambsheim e.V.</v>
      </c>
      <c r="B147" t="str">
        <f t="shared" si="8"/>
        <v>Heimspiel</v>
      </c>
      <c r="C147" s="15">
        <f>Tabelle1[[#This Row],[Datum]]</f>
        <v>45361.666666666664</v>
      </c>
      <c r="D147" s="15">
        <f t="shared" si="9"/>
        <v>45361.729166666664</v>
      </c>
      <c r="E147" s="32" t="s">
        <v>154</v>
      </c>
      <c r="F147" t="s">
        <v>182</v>
      </c>
      <c r="G147" t="str">
        <f>"Spiel der "&amp;VLOOKUP(Tabelle1[[#This Row],[Team]],Index!$A$1:$C$27,3,0)</f>
        <v>Spiel der TVK U16 weiblich</v>
      </c>
      <c r="I147" t="str">
        <f>Tabelle1[[#This Row],[Halle]]</f>
        <v>Regionale Schule</v>
      </c>
      <c r="L147" t="str">
        <f>VLOOKUP(Tabelle1[[#This Row],[Team]],Index!$A$1:$D$27,4,0)</f>
        <v>U16w</v>
      </c>
    </row>
    <row r="148" spans="1:12" x14ac:dyDescent="0.2">
      <c r="A148" t="str">
        <f>Tabelle1[[#This Row],[Heim]]&amp;" - "&amp;Tabelle1[[#This Row],[Gast]]</f>
        <v>TSG Maxdorf 1 - TVK U12mix1</v>
      </c>
      <c r="B148" t="str">
        <f t="shared" si="8"/>
        <v>Auswärtsspiel</v>
      </c>
      <c r="C148" s="15">
        <f>Tabelle1[[#This Row],[Datum]]</f>
        <v>45367.5</v>
      </c>
      <c r="D148" s="15">
        <f t="shared" si="9"/>
        <v>45367.5625</v>
      </c>
      <c r="E148" s="32" t="s">
        <v>154</v>
      </c>
      <c r="F148" t="s">
        <v>182</v>
      </c>
      <c r="G148" t="str">
        <f>"Spiel der "&amp;VLOOKUP(Tabelle1[[#This Row],[Team]],Index!$A$1:$C$27,3,0)</f>
        <v>Spiel der TVK U12 weiblich/männlich</v>
      </c>
      <c r="I148" t="str">
        <f>Tabelle1[[#This Row],[Halle]]</f>
        <v>Waldsporthalle</v>
      </c>
      <c r="L148" t="str">
        <f>VLOOKUP(Tabelle1[[#This Row],[Team]],Index!$A$1:$D$27,4,0)</f>
        <v>U12mix1</v>
      </c>
    </row>
    <row r="149" spans="1:12" x14ac:dyDescent="0.2">
      <c r="A149" t="str">
        <f>Tabelle1[[#This Row],[Heim]]&amp;" - "&amp;Tabelle1[[#This Row],[Gast]]</f>
        <v>Eintracht Lambsheim e.V. - TVK U14m</v>
      </c>
      <c r="B149" t="str">
        <f t="shared" si="8"/>
        <v>Auswärtsspiel</v>
      </c>
      <c r="C149" s="15">
        <f>Tabelle1[[#This Row],[Datum]]</f>
        <v>45367.583333333336</v>
      </c>
      <c r="D149" s="15">
        <f t="shared" si="9"/>
        <v>45367.645833333336</v>
      </c>
      <c r="E149" s="32" t="s">
        <v>154</v>
      </c>
      <c r="F149" t="s">
        <v>182</v>
      </c>
      <c r="G149" t="str">
        <f>"Spiel der "&amp;VLOOKUP(Tabelle1[[#This Row],[Team]],Index!$A$1:$C$27,3,0)</f>
        <v>Spiel der TVK U14 männlich</v>
      </c>
      <c r="I149" t="str">
        <f>Tabelle1[[#This Row],[Halle]]</f>
        <v>Karl-Wendel-Schule</v>
      </c>
      <c r="L149" t="str">
        <f>VLOOKUP(Tabelle1[[#This Row],[Team]],Index!$A$1:$D$27,4,0)</f>
        <v>U14m</v>
      </c>
    </row>
    <row r="150" spans="1:12" x14ac:dyDescent="0.2">
      <c r="A150" t="str">
        <f>Tabelle1[[#This Row],[Heim]]&amp;" - "&amp;Tabelle1[[#This Row],[Gast]]</f>
        <v>TSG Maxdorf 2 - TVK U12mix2</v>
      </c>
      <c r="B150" t="str">
        <f t="shared" si="8"/>
        <v>Auswärtsspiel</v>
      </c>
      <c r="C150" s="15">
        <f>Tabelle1[[#This Row],[Datum]]</f>
        <v>45367.583333333336</v>
      </c>
      <c r="D150" s="15">
        <f t="shared" si="9"/>
        <v>45367.645833333336</v>
      </c>
      <c r="E150" s="32" t="s">
        <v>154</v>
      </c>
      <c r="F150" t="s">
        <v>182</v>
      </c>
      <c r="G150" t="str">
        <f>"Spiel der "&amp;VLOOKUP(Tabelle1[[#This Row],[Team]],Index!$A$1:$C$27,3,0)</f>
        <v>Spiel der TVK U12 weiblich/männlich 2</v>
      </c>
      <c r="I150" t="str">
        <f>Tabelle1[[#This Row],[Halle]]</f>
        <v>Waldsporthalle</v>
      </c>
      <c r="L150" t="str">
        <f>VLOOKUP(Tabelle1[[#This Row],[Team]],Index!$A$1:$D$27,4,0)</f>
        <v>U12mix2</v>
      </c>
    </row>
    <row r="151" spans="1:12" x14ac:dyDescent="0.2">
      <c r="A151" t="str">
        <f>Tabelle1[[#This Row],[Heim]]&amp;" - "&amp;Tabelle1[[#This Row],[Gast]]</f>
        <v>SG Lützel-Post Koblenz - TVK U16m</v>
      </c>
      <c r="B151" t="str">
        <f t="shared" si="8"/>
        <v>Auswärtsspiel</v>
      </c>
      <c r="C151" s="15">
        <f>Tabelle1[[#This Row],[Datum]]</f>
        <v>45367.635416666664</v>
      </c>
      <c r="D151" s="15">
        <f t="shared" si="9"/>
        <v>45367.697916666664</v>
      </c>
      <c r="E151" s="32" t="s">
        <v>154</v>
      </c>
      <c r="F151" t="s">
        <v>182</v>
      </c>
      <c r="G151" t="str">
        <f>"Spiel der "&amp;VLOOKUP(Tabelle1[[#This Row],[Team]],Index!$A$1:$C$27,3,0)</f>
        <v>Spiel der TVK U16 männlich</v>
      </c>
      <c r="I151" t="str">
        <f>Tabelle1[[#This Row],[Halle]]</f>
        <v>Schulzentrum auf der Karthause</v>
      </c>
      <c r="L151" t="str">
        <f>VLOOKUP(Tabelle1[[#This Row],[Team]],Index!$A$1:$D$27,4,0)</f>
        <v>U16m</v>
      </c>
    </row>
    <row r="152" spans="1:12" x14ac:dyDescent="0.2">
      <c r="A152" t="str">
        <f>Tabelle1[[#This Row],[Heim]]&amp;" - "&amp;Tabelle1[[#This Row],[Gast]]</f>
        <v>TSG Maxdorf - TVK U14w</v>
      </c>
      <c r="B152" t="str">
        <f t="shared" si="8"/>
        <v>Auswärtsspiel</v>
      </c>
      <c r="C152" s="15">
        <f>Tabelle1[[#This Row],[Datum]]</f>
        <v>45367.666666666664</v>
      </c>
      <c r="D152" s="15">
        <f t="shared" si="9"/>
        <v>45367.729166666664</v>
      </c>
      <c r="E152" s="32" t="s">
        <v>154</v>
      </c>
      <c r="F152" t="s">
        <v>182</v>
      </c>
      <c r="G152" t="str">
        <f>"Spiel der "&amp;VLOOKUP(Tabelle1[[#This Row],[Team]],Index!$A$1:$C$27,3,0)</f>
        <v>Spiel der TVK U14 weiblich</v>
      </c>
      <c r="I152" t="str">
        <f>Tabelle1[[#This Row],[Halle]]</f>
        <v>Waldsporthalle</v>
      </c>
      <c r="L152" t="str">
        <f>VLOOKUP(Tabelle1[[#This Row],[Team]],Index!$A$1:$D$27,4,0)</f>
        <v>U14w</v>
      </c>
    </row>
    <row r="153" spans="1:12" x14ac:dyDescent="0.2">
      <c r="A153" t="str">
        <f>Tabelle1[[#This Row],[Heim]]&amp;" - "&amp;Tabelle1[[#This Row],[Gast]]</f>
        <v>Eintracht Lambsheim e.V. 2 - TVK U16m2</v>
      </c>
      <c r="B153" t="str">
        <f t="shared" si="8"/>
        <v>Auswärtsspiel</v>
      </c>
      <c r="C153" s="15">
        <f>Tabelle1[[#This Row],[Datum]]</f>
        <v>45367.666666666664</v>
      </c>
      <c r="D153" s="15">
        <f t="shared" si="9"/>
        <v>45367.729166666664</v>
      </c>
      <c r="E153" s="32" t="s">
        <v>154</v>
      </c>
      <c r="F153" t="s">
        <v>182</v>
      </c>
      <c r="G153" t="str">
        <f>"Spiel der "&amp;VLOOKUP(Tabelle1[[#This Row],[Team]],Index!$A$1:$C$27,3,0)</f>
        <v>Spiel der TVK U16 männlich 2</v>
      </c>
      <c r="I153" t="str">
        <f>Tabelle1[[#This Row],[Halle]]</f>
        <v>Karl-Wendel-Schule</v>
      </c>
      <c r="L153" t="str">
        <f>VLOOKUP(Tabelle1[[#This Row],[Team]],Index!$A$1:$D$27,4,0)</f>
        <v>U16m2</v>
      </c>
    </row>
    <row r="154" spans="1:12" x14ac:dyDescent="0.2">
      <c r="A154" t="str">
        <f>Tabelle1[[#This Row],[Heim]]&amp;" - "&amp;Tabelle1[[#This Row],[Gast]]</f>
        <v>TV Clausen - TVK Damen</v>
      </c>
      <c r="B154" t="str">
        <f t="shared" si="8"/>
        <v>Auswärtsspiel</v>
      </c>
      <c r="C154" s="15">
        <f>Tabelle1[[#This Row],[Datum]]</f>
        <v>45367.708333333336</v>
      </c>
      <c r="D154" s="15">
        <f t="shared" si="9"/>
        <v>45367.770833333336</v>
      </c>
      <c r="E154" s="32" t="s">
        <v>154</v>
      </c>
      <c r="F154" t="s">
        <v>182</v>
      </c>
      <c r="G154" t="str">
        <f>"Spiel der "&amp;VLOOKUP(Tabelle1[[#This Row],[Team]],Index!$A$1:$C$27,3,0)</f>
        <v>Spiel der 1. Damenmannschaft</v>
      </c>
      <c r="I154" t="str">
        <f>Tabelle1[[#This Row],[Halle]]</f>
        <v>Gräfensteinhalle</v>
      </c>
      <c r="L154" t="str">
        <f>VLOOKUP(Tabelle1[[#This Row],[Team]],Index!$A$1:$D$27,4,0)</f>
        <v>TVK-Damen</v>
      </c>
    </row>
    <row r="155" spans="1:12" x14ac:dyDescent="0.2">
      <c r="A155" t="str">
        <f>Tabelle1[[#This Row],[Heim]]&amp;" - "&amp;Tabelle1[[#This Row],[Gast]]</f>
        <v>TV Clausen - TVK II</v>
      </c>
      <c r="B155" t="str">
        <f t="shared" si="8"/>
        <v>Auswärtsspiel</v>
      </c>
      <c r="C155" s="15">
        <f>Tabelle1[[#This Row],[Datum]]</f>
        <v>45367.791666666664</v>
      </c>
      <c r="D155" s="15">
        <f t="shared" si="9"/>
        <v>45367.854166666664</v>
      </c>
      <c r="E155" s="32" t="s">
        <v>154</v>
      </c>
      <c r="F155" t="s">
        <v>182</v>
      </c>
      <c r="G155" t="str">
        <f>"Spiel der "&amp;VLOOKUP(Tabelle1[[#This Row],[Team]],Index!$A$1:$C$27,3,0)</f>
        <v>Spiel der 2. Herrenmannschaft</v>
      </c>
      <c r="I155" t="str">
        <f>Tabelle1[[#This Row],[Halle]]</f>
        <v>Gräfensteinhalle</v>
      </c>
      <c r="L155" t="str">
        <f>VLOOKUP(Tabelle1[[#This Row],[Team]],Index!$A$1:$D$27,4,0)</f>
        <v>TVK2</v>
      </c>
    </row>
    <row r="156" spans="1:12" x14ac:dyDescent="0.2">
      <c r="A156" t="str">
        <f>Tabelle1[[#This Row],[Heim]]&amp;" - "&amp;Tabelle1[[#This Row],[Gast]]</f>
        <v>VfL Bad Kreuznach - TVK I</v>
      </c>
      <c r="B156" t="str">
        <f t="shared" si="8"/>
        <v>Auswärtsspiel</v>
      </c>
      <c r="C156" s="15">
        <f>Tabelle1[[#This Row],[Datum]]</f>
        <v>45367.833333333336</v>
      </c>
      <c r="D156" s="15">
        <f t="shared" si="9"/>
        <v>45367.895833333336</v>
      </c>
      <c r="E156" s="32" t="s">
        <v>154</v>
      </c>
      <c r="F156" t="s">
        <v>182</v>
      </c>
      <c r="G156" t="str">
        <f>"Spiel der "&amp;VLOOKUP(Tabelle1[[#This Row],[Team]],Index!$A$1:$C$27,3,0)</f>
        <v>Spiel der 1. Herrenmannschaft</v>
      </c>
      <c r="I156" t="str">
        <f>Tabelle1[[#This Row],[Halle]]</f>
        <v>Martin-Luther-King-Schule</v>
      </c>
      <c r="L156" t="str">
        <f>VLOOKUP(Tabelle1[[#This Row],[Team]],Index!$A$1:$D$27,4,0)</f>
        <v>TVK1</v>
      </c>
    </row>
    <row r="157" spans="1:12" x14ac:dyDescent="0.2">
      <c r="A157" t="str">
        <f>Tabelle1[[#This Row],[Heim]]&amp;" - "&amp;Tabelle1[[#This Row],[Gast]]</f>
        <v>BBV 'Gorillas' Hassloch - TVK U18m</v>
      </c>
      <c r="B157" t="str">
        <f t="shared" si="8"/>
        <v>Auswärtsspiel</v>
      </c>
      <c r="C157" s="15">
        <f>Tabelle1[[#This Row],[Datum]]</f>
        <v>45368.666666666664</v>
      </c>
      <c r="D157" s="15">
        <f t="shared" si="9"/>
        <v>45368.729166666664</v>
      </c>
      <c r="E157" s="32" t="s">
        <v>154</v>
      </c>
      <c r="F157" t="s">
        <v>182</v>
      </c>
      <c r="G157" t="str">
        <f>"Spiel der "&amp;VLOOKUP(Tabelle1[[#This Row],[Team]],Index!$A$1:$C$27,3,0)</f>
        <v>Spiel der TVK U18 männlich</v>
      </c>
      <c r="I157" t="str">
        <f>Tabelle1[[#This Row],[Halle]]</f>
        <v>Ernst-Reuter-Schule</v>
      </c>
      <c r="L157" t="str">
        <f>VLOOKUP(Tabelle1[[#This Row],[Team]],Index!$A$1:$D$27,4,0)</f>
        <v>U18m</v>
      </c>
    </row>
    <row r="158" spans="1:12" x14ac:dyDescent="0.2">
      <c r="A158" t="e">
        <f>Tabelle1[[#This Row],[Heim]]&amp;" - "&amp;Tabelle1[[#This Row],[Gast]]</f>
        <v>#VALUE!</v>
      </c>
      <c r="B158" t="e">
        <f t="shared" si="8"/>
        <v>#VALUE!</v>
      </c>
      <c r="C158" s="15" t="e">
        <f>Tabelle1[[#This Row],[Datum]]</f>
        <v>#VALUE!</v>
      </c>
      <c r="D158" s="15" t="e">
        <f t="shared" si="9"/>
        <v>#VALUE!</v>
      </c>
      <c r="E158" s="32" t="s">
        <v>154</v>
      </c>
      <c r="F158" t="s">
        <v>182</v>
      </c>
      <c r="G158" t="e">
        <f>"Spiel der "&amp;VLOOKUP(Tabelle1[[#This Row],[Team]],Index!$A$1:$C$27,3,0)</f>
        <v>#VALUE!</v>
      </c>
      <c r="I158" t="e">
        <f>Tabelle1[[#This Row],[Halle]]</f>
        <v>#VALUE!</v>
      </c>
      <c r="L158" t="e">
        <f>VLOOKUP(Tabelle1[[#This Row],[Team]],Index!$A$1:$D$27,4,0)</f>
        <v>#VALUE!</v>
      </c>
    </row>
    <row r="159" spans="1:12" x14ac:dyDescent="0.2">
      <c r="A159" t="e">
        <f>Tabelle1[[#This Row],[Heim]]&amp;" - "&amp;Tabelle1[[#This Row],[Gast]]</f>
        <v>#VALUE!</v>
      </c>
      <c r="B159" t="e">
        <f t="shared" si="8"/>
        <v>#VALUE!</v>
      </c>
      <c r="C159" s="15" t="e">
        <f>Tabelle1[[#This Row],[Datum]]</f>
        <v>#VALUE!</v>
      </c>
      <c r="D159" s="15" t="e">
        <f t="shared" si="9"/>
        <v>#VALUE!</v>
      </c>
      <c r="E159" s="32" t="s">
        <v>154</v>
      </c>
      <c r="F159" t="s">
        <v>182</v>
      </c>
      <c r="G159" t="e">
        <f>"Spiel der "&amp;VLOOKUP(Tabelle1[[#This Row],[Team]],Index!$A$1:$C$27,3,0)</f>
        <v>#VALUE!</v>
      </c>
      <c r="I159" t="e">
        <f>Tabelle1[[#This Row],[Halle]]</f>
        <v>#VALUE!</v>
      </c>
      <c r="L159" t="e">
        <f>VLOOKUP(Tabelle1[[#This Row],[Team]],Index!$A$1:$D$27,4,0)</f>
        <v>#VALUE!</v>
      </c>
    </row>
    <row r="160" spans="1:12" x14ac:dyDescent="0.2">
      <c r="A160" t="e">
        <f>Tabelle1[[#This Row],[Heim]]&amp;" - "&amp;Tabelle1[[#This Row],[Gast]]</f>
        <v>#VALUE!</v>
      </c>
      <c r="B160" t="e">
        <f t="shared" si="8"/>
        <v>#VALUE!</v>
      </c>
      <c r="C160" s="15" t="e">
        <f>Tabelle1[[#This Row],[Datum]]</f>
        <v>#VALUE!</v>
      </c>
      <c r="D160" s="15" t="e">
        <f t="shared" si="9"/>
        <v>#VALUE!</v>
      </c>
      <c r="E160" s="32" t="s">
        <v>154</v>
      </c>
      <c r="F160" t="s">
        <v>182</v>
      </c>
      <c r="G160" t="e">
        <f>"Spiel der "&amp;VLOOKUP(Tabelle1[[#This Row],[Team]],Index!$A$1:$C$27,3,0)</f>
        <v>#VALUE!</v>
      </c>
      <c r="I160" t="e">
        <f>Tabelle1[[#This Row],[Halle]]</f>
        <v>#VALUE!</v>
      </c>
      <c r="L160" t="e">
        <f>VLOOKUP(Tabelle1[[#This Row],[Team]],Index!$A$1:$D$27,4,0)</f>
        <v>#VALUE!</v>
      </c>
    </row>
    <row r="161" spans="1:12" x14ac:dyDescent="0.2">
      <c r="A161" t="e">
        <f>Tabelle1[[#This Row],[Heim]]&amp;" - "&amp;Tabelle1[[#This Row],[Gast]]</f>
        <v>#VALUE!</v>
      </c>
      <c r="B161" t="e">
        <f t="shared" si="8"/>
        <v>#VALUE!</v>
      </c>
      <c r="C161" s="15" t="e">
        <f>Tabelle1[[#This Row],[Datum]]</f>
        <v>#VALUE!</v>
      </c>
      <c r="D161" s="15" t="e">
        <f t="shared" si="9"/>
        <v>#VALUE!</v>
      </c>
      <c r="E161" s="32" t="s">
        <v>154</v>
      </c>
      <c r="F161" t="s">
        <v>182</v>
      </c>
      <c r="G161" t="e">
        <f>"Spiel der "&amp;VLOOKUP(Tabelle1[[#This Row],[Team]],Index!$A$1:$C$27,3,0)</f>
        <v>#VALUE!</v>
      </c>
      <c r="I161" t="e">
        <f>Tabelle1[[#This Row],[Halle]]</f>
        <v>#VALUE!</v>
      </c>
      <c r="L161" t="e">
        <f>VLOOKUP(Tabelle1[[#This Row],[Team]],Index!$A$1:$D$27,4,0)</f>
        <v>#VALUE!</v>
      </c>
    </row>
    <row r="162" spans="1:12" x14ac:dyDescent="0.2">
      <c r="A162" t="e">
        <f>Tabelle1[[#This Row],[Heim]]&amp;" - "&amp;Tabelle1[[#This Row],[Gast]]</f>
        <v>#VALUE!</v>
      </c>
      <c r="B162" t="e">
        <f t="shared" si="8"/>
        <v>#VALUE!</v>
      </c>
      <c r="C162" s="15" t="e">
        <f>Tabelle1[[#This Row],[Datum]]</f>
        <v>#VALUE!</v>
      </c>
      <c r="D162" s="15" t="e">
        <f t="shared" si="9"/>
        <v>#VALUE!</v>
      </c>
      <c r="E162" s="32" t="s">
        <v>154</v>
      </c>
      <c r="F162" t="s">
        <v>182</v>
      </c>
      <c r="G162" t="e">
        <f>"Spiel der "&amp;VLOOKUP(Tabelle1[[#This Row],[Team]],Index!$A$1:$C$27,3,0)</f>
        <v>#VALUE!</v>
      </c>
      <c r="I162" t="e">
        <f>Tabelle1[[#This Row],[Halle]]</f>
        <v>#VALUE!</v>
      </c>
      <c r="L162" t="e">
        <f>VLOOKUP(Tabelle1[[#This Row],[Team]],Index!$A$1:$D$27,4,0)</f>
        <v>#VALUE!</v>
      </c>
    </row>
    <row r="163" spans="1:12" x14ac:dyDescent="0.2">
      <c r="A163" t="e">
        <f>Tabelle1[[#This Row],[Heim]]&amp;" - "&amp;Tabelle1[[#This Row],[Gast]]</f>
        <v>#VALUE!</v>
      </c>
      <c r="B163" t="e">
        <f t="shared" si="8"/>
        <v>#VALUE!</v>
      </c>
      <c r="C163" s="15" t="e">
        <f>Tabelle1[[#This Row],[Datum]]</f>
        <v>#VALUE!</v>
      </c>
      <c r="D163" s="15" t="e">
        <f t="shared" si="9"/>
        <v>#VALUE!</v>
      </c>
      <c r="E163" s="32" t="s">
        <v>154</v>
      </c>
      <c r="F163" t="s">
        <v>182</v>
      </c>
      <c r="G163" t="e">
        <f>"Spiel der "&amp;VLOOKUP(Tabelle1[[#This Row],[Team]],Index!$A$1:$C$27,3,0)</f>
        <v>#VALUE!</v>
      </c>
      <c r="I163" t="e">
        <f>Tabelle1[[#This Row],[Halle]]</f>
        <v>#VALUE!</v>
      </c>
      <c r="L163" t="e">
        <f>VLOOKUP(Tabelle1[[#This Row],[Team]],Index!$A$1:$D$27,4,0)</f>
        <v>#VALUE!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workbookViewId="0">
      <selection activeCell="A163" sqref="A163"/>
    </sheetView>
  </sheetViews>
  <sheetFormatPr baseColWidth="10" defaultRowHeight="12.75" x14ac:dyDescent="0.2"/>
  <cols>
    <col min="4" max="4" width="22.85546875" bestFit="1" customWidth="1"/>
    <col min="5" max="5" width="22.85546875" customWidth="1"/>
    <col min="6" max="6" width="27.28515625" bestFit="1" customWidth="1"/>
  </cols>
  <sheetData>
    <row r="1" spans="1:6" x14ac:dyDescent="0.2">
      <c r="A1" t="s">
        <v>133</v>
      </c>
      <c r="B1" t="s">
        <v>2</v>
      </c>
      <c r="C1" t="s">
        <v>134</v>
      </c>
      <c r="D1" t="s">
        <v>3</v>
      </c>
      <c r="E1" t="s">
        <v>4</v>
      </c>
      <c r="F1" t="s">
        <v>135</v>
      </c>
    </row>
    <row r="2" spans="1:6" x14ac:dyDescent="0.2">
      <c r="A2" s="30">
        <f>'TVK Spiele 23-24 Stand 17.09.23'!C2</f>
        <v>45185.458333333336</v>
      </c>
      <c r="B2" s="31">
        <f>'TVK Spiele 23-24 Stand 17.09.23'!D2</f>
        <v>45185.458333333336</v>
      </c>
      <c r="C2" s="33">
        <f>'TVK Spiele 23-24 Stand 17.09.23'!$D2</f>
        <v>45185.458333333336</v>
      </c>
      <c r="D2" s="15" t="str">
        <f>'TVK Spiele 23-24 Stand 17.09.23'!F2</f>
        <v>BBV Landau</v>
      </c>
      <c r="E2" s="1" t="str">
        <f>'TVK Spiele 23-24 Stand 17.09.23'!G2</f>
        <v>TVK U12mix2</v>
      </c>
      <c r="F2" s="1" t="str">
        <f>'TVK Spiele 23-24 Stand 17.09.23'!H2</f>
        <v>Sporthalle West</v>
      </c>
    </row>
    <row r="3" spans="1:6" x14ac:dyDescent="0.2">
      <c r="A3" s="30">
        <f>'TVK Spiele 23-24 Stand 17.09.23'!C3</f>
        <v>45185.5</v>
      </c>
      <c r="B3" s="31">
        <f>'TVK Spiele 23-24 Stand 17.09.23'!D3</f>
        <v>45185.5</v>
      </c>
      <c r="C3" s="33">
        <f>'TVK Spiele 23-24 Stand 17.09.23'!$D3</f>
        <v>45185.5</v>
      </c>
      <c r="D3" s="15" t="str">
        <f>'TVK Spiele 23-24 Stand 17.09.23'!F3</f>
        <v>SG TSG Deidesheim / Neustadt</v>
      </c>
      <c r="E3" s="1" t="str">
        <f>'TVK Spiele 23-24 Stand 17.09.23'!G3</f>
        <v>TVK U14w</v>
      </c>
      <c r="F3" s="1" t="str">
        <f>'TVK Spiele 23-24 Stand 17.09.23'!H3</f>
        <v>Böbig Schulzentrum</v>
      </c>
    </row>
    <row r="4" spans="1:6" x14ac:dyDescent="0.2">
      <c r="A4" s="30">
        <f>'TVK Spiele 23-24 Stand 17.09.23'!C4</f>
        <v>45185.666666666664</v>
      </c>
      <c r="B4" s="31">
        <f>'TVK Spiele 23-24 Stand 17.09.23'!D4</f>
        <v>45185.666666666664</v>
      </c>
      <c r="C4" s="33">
        <f>'TVK Spiele 23-24 Stand 17.09.23'!$D4</f>
        <v>45185.666666666664</v>
      </c>
      <c r="D4" s="15" t="str">
        <f>'TVK Spiele 23-24 Stand 17.09.23'!F4</f>
        <v>SG Ludwigshafen / Frankenthal</v>
      </c>
      <c r="E4" s="1" t="str">
        <f>'TVK Spiele 23-24 Stand 17.09.23'!G4</f>
        <v>TVK U16w</v>
      </c>
      <c r="F4" s="1" t="str">
        <f>'TVK Spiele 23-24 Stand 17.09.23'!H4</f>
        <v>Theodor-Heuss-Gymnasium</v>
      </c>
    </row>
    <row r="5" spans="1:6" x14ac:dyDescent="0.2">
      <c r="A5" s="30">
        <f>'TVK Spiele 23-24 Stand 17.09.23'!C5</f>
        <v>45186.5</v>
      </c>
      <c r="B5" s="31">
        <f>'TVK Spiele 23-24 Stand 17.09.23'!D5</f>
        <v>45186.5</v>
      </c>
      <c r="C5" s="33">
        <f>'TVK Spiele 23-24 Stand 17.09.23'!$D5</f>
        <v>45186.5</v>
      </c>
      <c r="D5" s="15" t="str">
        <f>'TVK Spiele 23-24 Stand 17.09.23'!F5</f>
        <v>DJK Nieder-Olm e. V. 1</v>
      </c>
      <c r="E5" s="1" t="str">
        <f>'TVK Spiele 23-24 Stand 17.09.23'!G5</f>
        <v>TVK U16m</v>
      </c>
      <c r="F5" s="1" t="str">
        <f>'TVK Spiele 23-24 Stand 17.09.23'!H5</f>
        <v>Heinz-Kerz-Halle</v>
      </c>
    </row>
    <row r="6" spans="1:6" x14ac:dyDescent="0.2">
      <c r="A6" s="30">
        <f>'TVK Spiele 23-24 Stand 17.09.23'!C6</f>
        <v>45186.625</v>
      </c>
      <c r="B6" s="31">
        <f>'TVK Spiele 23-24 Stand 17.09.23'!D6</f>
        <v>45186.625</v>
      </c>
      <c r="C6" s="33">
        <f>'TVK Spiele 23-24 Stand 17.09.23'!$D6</f>
        <v>45186.625</v>
      </c>
      <c r="D6" s="15" t="str">
        <f>'TVK Spiele 23-24 Stand 17.09.23'!F6</f>
        <v>SG TSG Deidesheim / Neustadt</v>
      </c>
      <c r="E6" s="1" t="str">
        <f>'TVK Spiele 23-24 Stand 17.09.23'!G6</f>
        <v>TVK Damen</v>
      </c>
      <c r="F6" s="1" t="str">
        <f>'TVK Spiele 23-24 Stand 17.09.23'!H6</f>
        <v>Kurfürst-Ruprecht-Gymnasium</v>
      </c>
    </row>
    <row r="7" spans="1:6" x14ac:dyDescent="0.2">
      <c r="A7" s="30">
        <f>'TVK Spiele 23-24 Stand 17.09.23'!C7</f>
        <v>45186.708333333336</v>
      </c>
      <c r="B7" s="31">
        <f>'TVK Spiele 23-24 Stand 17.09.23'!D7</f>
        <v>45186.708333333336</v>
      </c>
      <c r="C7" s="33">
        <f>'TVK Spiele 23-24 Stand 17.09.23'!$D7</f>
        <v>45186.708333333336</v>
      </c>
      <c r="D7" s="15" t="str">
        <f>'TVK Spiele 23-24 Stand 17.09.23'!F7</f>
        <v>BBV Landau</v>
      </c>
      <c r="E7" s="1" t="str">
        <f>'TVK Spiele 23-24 Stand 17.09.23'!G7</f>
        <v>TVK I</v>
      </c>
      <c r="F7" s="1" t="str">
        <f>'TVK Spiele 23-24 Stand 17.09.23'!H7</f>
        <v>Turnhalle Horstringschule</v>
      </c>
    </row>
    <row r="8" spans="1:6" x14ac:dyDescent="0.2">
      <c r="A8" s="30">
        <f>'TVK Spiele 23-24 Stand 17.09.23'!C8</f>
        <v>45192.5</v>
      </c>
      <c r="B8" s="31">
        <f>'TVK Spiele 23-24 Stand 17.09.23'!D8</f>
        <v>45192.5</v>
      </c>
      <c r="C8" s="33">
        <f>'TVK Spiele 23-24 Stand 17.09.23'!$D8</f>
        <v>45192.5</v>
      </c>
      <c r="D8" s="15" t="str">
        <f>'TVK Spiele 23-24 Stand 17.09.23'!F8</f>
        <v>TVK U18m</v>
      </c>
      <c r="E8" s="1" t="str">
        <f>'TVK Spiele 23-24 Stand 17.09.23'!G8</f>
        <v>SG TV Dürkheim-BB-Int. Speyer</v>
      </c>
      <c r="F8" s="1" t="str">
        <f>'TVK Spiele 23-24 Stand 17.09.23'!H8</f>
        <v>Regionale Schule</v>
      </c>
    </row>
    <row r="9" spans="1:6" x14ac:dyDescent="0.2">
      <c r="A9" s="30">
        <f>'TVK Spiele 23-24 Stand 17.09.23'!C9</f>
        <v>45192.583333333336</v>
      </c>
      <c r="B9" s="31">
        <f>'TVK Spiele 23-24 Stand 17.09.23'!D9</f>
        <v>45192.583333333336</v>
      </c>
      <c r="C9" s="33">
        <f>'TVK Spiele 23-24 Stand 17.09.23'!$D9</f>
        <v>45192.583333333336</v>
      </c>
      <c r="D9" s="15" t="str">
        <f>'TVK Spiele 23-24 Stand 17.09.23'!F9</f>
        <v>TVK II</v>
      </c>
      <c r="E9" s="1" t="str">
        <f>'TVK Spiele 23-24 Stand 17.09.23'!G9</f>
        <v>TV Bad Bergzabern 2</v>
      </c>
      <c r="F9" s="1" t="str">
        <f>'TVK Spiele 23-24 Stand 17.09.23'!H9</f>
        <v>Regionale Schule</v>
      </c>
    </row>
    <row r="10" spans="1:6" x14ac:dyDescent="0.2">
      <c r="A10" s="30">
        <f>'TVK Spiele 23-24 Stand 17.09.23'!C10</f>
        <v>45192.666666666664</v>
      </c>
      <c r="B10" s="31">
        <f>'TVK Spiele 23-24 Stand 17.09.23'!D10</f>
        <v>45192.666666666664</v>
      </c>
      <c r="C10" s="33">
        <f>'TVK Spiele 23-24 Stand 17.09.23'!$D10</f>
        <v>45192.666666666664</v>
      </c>
      <c r="D10" s="15" t="str">
        <f>'TVK Spiele 23-24 Stand 17.09.23'!F10</f>
        <v>TVK Damen</v>
      </c>
      <c r="E10" s="1" t="str">
        <f>'TVK Spiele 23-24 Stand 17.09.23'!G10</f>
        <v>TG 1846 Worms</v>
      </c>
      <c r="F10" s="1" t="str">
        <f>'TVK Spiele 23-24 Stand 17.09.23'!H10</f>
        <v>Regionale Schule</v>
      </c>
    </row>
    <row r="11" spans="1:6" x14ac:dyDescent="0.2">
      <c r="A11" s="30">
        <f>'TVK Spiele 23-24 Stand 17.09.23'!C11</f>
        <v>45192.75</v>
      </c>
      <c r="B11" s="31">
        <f>'TVK Spiele 23-24 Stand 17.09.23'!D11</f>
        <v>45192.75</v>
      </c>
      <c r="C11" s="33">
        <f>'TVK Spiele 23-24 Stand 17.09.23'!$D11</f>
        <v>45192.75</v>
      </c>
      <c r="D11" s="15" t="str">
        <f>'TVK Spiele 23-24 Stand 17.09.23'!F11</f>
        <v>TVK I</v>
      </c>
      <c r="E11" s="1" t="str">
        <f>'TVK Spiele 23-24 Stand 17.09.23'!G11</f>
        <v>TG 1846 Worms</v>
      </c>
      <c r="F11" s="1" t="str">
        <f>'TVK Spiele 23-24 Stand 17.09.23'!H11</f>
        <v>Regionale Schule</v>
      </c>
    </row>
    <row r="12" spans="1:6" x14ac:dyDescent="0.2">
      <c r="A12" s="30">
        <f>'TVK Spiele 23-24 Stand 17.09.23'!C12</f>
        <v>45193.5</v>
      </c>
      <c r="B12" s="31">
        <f>'TVK Spiele 23-24 Stand 17.09.23'!D12</f>
        <v>45193.5</v>
      </c>
      <c r="C12" s="33">
        <f>'TVK Spiele 23-24 Stand 17.09.23'!$D12</f>
        <v>45193.5</v>
      </c>
      <c r="D12" s="15" t="str">
        <f>'TVK Spiele 23-24 Stand 17.09.23'!F12</f>
        <v>TVK U12mix2</v>
      </c>
      <c r="E12" s="1" t="str">
        <f>'TVK Spiele 23-24 Stand 17.09.23'!G12</f>
        <v>TV Bad Bergzabern</v>
      </c>
      <c r="F12" s="1" t="str">
        <f>'TVK Spiele 23-24 Stand 17.09.23'!H12</f>
        <v>Regionale Schule</v>
      </c>
    </row>
    <row r="13" spans="1:6" x14ac:dyDescent="0.2">
      <c r="A13" s="30">
        <f>'TVK Spiele 23-24 Stand 17.09.23'!C13</f>
        <v>45193.583333333336</v>
      </c>
      <c r="B13" s="31">
        <f>'TVK Spiele 23-24 Stand 17.09.23'!D13</f>
        <v>45193.583333333336</v>
      </c>
      <c r="C13" s="33">
        <f>'TVK Spiele 23-24 Stand 17.09.23'!$D13</f>
        <v>45193.583333333336</v>
      </c>
      <c r="D13" s="15" t="str">
        <f>'TVK Spiele 23-24 Stand 17.09.23'!F13</f>
        <v>TVK U14w</v>
      </c>
      <c r="E13" s="1" t="str">
        <f>'TVK Spiele 23-24 Stand 17.09.23'!G13</f>
        <v>BBV Landau</v>
      </c>
      <c r="F13" s="1" t="str">
        <f>'TVK Spiele 23-24 Stand 17.09.23'!H13</f>
        <v>Regionale Schule</v>
      </c>
    </row>
    <row r="14" spans="1:6" x14ac:dyDescent="0.2">
      <c r="A14" s="30">
        <f>'TVK Spiele 23-24 Stand 17.09.23'!C14</f>
        <v>45193.666666666664</v>
      </c>
      <c r="B14" s="31">
        <f>'TVK Spiele 23-24 Stand 17.09.23'!D14</f>
        <v>45193.666666666664</v>
      </c>
      <c r="C14" s="33">
        <f>'TVK Spiele 23-24 Stand 17.09.23'!$D14</f>
        <v>45193.666666666664</v>
      </c>
      <c r="D14" s="15" t="str">
        <f>'TVK Spiele 23-24 Stand 17.09.23'!F14</f>
        <v>TVK U16m</v>
      </c>
      <c r="E14" s="1" t="str">
        <f>'TVK Spiele 23-24 Stand 17.09.23'!G14</f>
        <v>1. FC Kaiserslautern</v>
      </c>
      <c r="F14" s="1" t="str">
        <f>'TVK Spiele 23-24 Stand 17.09.23'!H14</f>
        <v>Regionale Schule</v>
      </c>
    </row>
    <row r="15" spans="1:6" x14ac:dyDescent="0.2">
      <c r="A15" s="30">
        <f>'TVK Spiele 23-24 Stand 17.09.23'!C15</f>
        <v>45193.75</v>
      </c>
      <c r="B15" s="31">
        <f>'TVK Spiele 23-24 Stand 17.09.23'!D15</f>
        <v>45193.75</v>
      </c>
      <c r="C15" s="33">
        <f>'TVK Spiele 23-24 Stand 17.09.23'!$D15</f>
        <v>45193.75</v>
      </c>
      <c r="D15" s="15" t="str">
        <f>'TVK Spiele 23-24 Stand 17.09.23'!F15</f>
        <v>TVK U16m2</v>
      </c>
      <c r="E15" s="1" t="str">
        <f>'TVK Spiele 23-24 Stand 17.09.23'!G15</f>
        <v>TV Ramstein</v>
      </c>
      <c r="F15" s="1" t="str">
        <f>'TVK Spiele 23-24 Stand 17.09.23'!H15</f>
        <v>Regionale Schule</v>
      </c>
    </row>
    <row r="16" spans="1:6" x14ac:dyDescent="0.2">
      <c r="A16" s="30">
        <f>'TVK Spiele 23-24 Stand 17.09.23'!C16</f>
        <v>45199.541666666664</v>
      </c>
      <c r="B16" s="31">
        <f>'TVK Spiele 23-24 Stand 17.09.23'!D16</f>
        <v>45199.541666666664</v>
      </c>
      <c r="C16" s="33">
        <f>'TVK Spiele 23-24 Stand 17.09.23'!$D16</f>
        <v>45199.541666666664</v>
      </c>
      <c r="D16" s="15" t="str">
        <f>'TVK Spiele 23-24 Stand 17.09.23'!F16</f>
        <v>SG TV Dürkheim-BB-Int. Speyer 1</v>
      </c>
      <c r="E16" s="1" t="str">
        <f>'TVK Spiele 23-24 Stand 17.09.23'!G16</f>
        <v>TVK U12mix1</v>
      </c>
      <c r="F16" s="1" t="str">
        <f>'TVK Spiele 23-24 Stand 17.09.23'!H16</f>
        <v>PSD Bank-Halle Nord</v>
      </c>
    </row>
    <row r="17" spans="1:6" x14ac:dyDescent="0.2">
      <c r="A17" s="30">
        <f>'TVK Spiele 23-24 Stand 17.09.23'!C17</f>
        <v>45199.666666666664</v>
      </c>
      <c r="B17" s="31">
        <f>'TVK Spiele 23-24 Stand 17.09.23'!D17</f>
        <v>45199.666666666664</v>
      </c>
      <c r="C17" s="33">
        <f>'TVK Spiele 23-24 Stand 17.09.23'!$D17</f>
        <v>45199.666666666664</v>
      </c>
      <c r="D17" s="15" t="str">
        <f>'TVK Spiele 23-24 Stand 17.09.23'!F17</f>
        <v>TSG Maxdorf</v>
      </c>
      <c r="E17" s="1" t="str">
        <f>'TVK Spiele 23-24 Stand 17.09.23'!G17</f>
        <v>TVK U18m</v>
      </c>
      <c r="F17" s="1" t="str">
        <f>'TVK Spiele 23-24 Stand 17.09.23'!H17</f>
        <v>Waldsporthalle</v>
      </c>
    </row>
    <row r="18" spans="1:6" x14ac:dyDescent="0.2">
      <c r="A18" s="30">
        <f>'TVK Spiele 23-24 Stand 17.09.23'!C18</f>
        <v>45199.75</v>
      </c>
      <c r="B18" s="31">
        <f>'TVK Spiele 23-24 Stand 17.09.23'!D18</f>
        <v>45199.75</v>
      </c>
      <c r="C18" s="33">
        <f>'TVK Spiele 23-24 Stand 17.09.23'!$D18</f>
        <v>45199.75</v>
      </c>
      <c r="D18" s="15" t="str">
        <f>'TVK Spiele 23-24 Stand 17.09.23'!F18</f>
        <v>TSG Maxdorf</v>
      </c>
      <c r="E18" s="1" t="str">
        <f>'TVK Spiele 23-24 Stand 17.09.23'!G18</f>
        <v>TVK Damen</v>
      </c>
      <c r="F18" s="1" t="str">
        <f>'TVK Spiele 23-24 Stand 17.09.23'!H18</f>
        <v>Waldsporthalle</v>
      </c>
    </row>
    <row r="19" spans="1:6" x14ac:dyDescent="0.2">
      <c r="A19" s="30">
        <f>'TVK Spiele 23-24 Stand 17.09.23'!C19</f>
        <v>45200.5</v>
      </c>
      <c r="B19" s="31">
        <f>'TVK Spiele 23-24 Stand 17.09.23'!D19</f>
        <v>45200.5</v>
      </c>
      <c r="C19" s="33">
        <f>'TVK Spiele 23-24 Stand 17.09.23'!$D19</f>
        <v>45200.5</v>
      </c>
      <c r="D19" s="15" t="str">
        <f>'TVK Spiele 23-24 Stand 17.09.23'!F19</f>
        <v>TSG Maxdorf</v>
      </c>
      <c r="E19" s="1" t="str">
        <f>'TVK Spiele 23-24 Stand 17.09.23'!G19</f>
        <v>TVK U16w</v>
      </c>
      <c r="F19" s="1" t="str">
        <f>'TVK Spiele 23-24 Stand 17.09.23'!H19</f>
        <v>Waldsporthalle</v>
      </c>
    </row>
    <row r="20" spans="1:6" x14ac:dyDescent="0.2">
      <c r="A20" s="30">
        <f>'TVK Spiele 23-24 Stand 17.09.23'!C20</f>
        <v>45200.666666666664</v>
      </c>
      <c r="B20" s="31">
        <f>'TVK Spiele 23-24 Stand 17.09.23'!D20</f>
        <v>45200.666666666664</v>
      </c>
      <c r="C20" s="33">
        <f>'TVK Spiele 23-24 Stand 17.09.23'!$D20</f>
        <v>45200.666666666664</v>
      </c>
      <c r="D20" s="15" t="str">
        <f>'TVK Spiele 23-24 Stand 17.09.23'!F20</f>
        <v>TSG Maxdorf</v>
      </c>
      <c r="E20" s="1" t="str">
        <f>'TVK Spiele 23-24 Stand 17.09.23'!G20</f>
        <v>TVK U14m</v>
      </c>
      <c r="F20" s="1" t="str">
        <f>'TVK Spiele 23-24 Stand 17.09.23'!H20</f>
        <v>Waldsporthalle</v>
      </c>
    </row>
    <row r="21" spans="1:6" x14ac:dyDescent="0.2">
      <c r="A21" s="30">
        <f>'TVK Spiele 23-24 Stand 17.09.23'!C21</f>
        <v>45200.666666666664</v>
      </c>
      <c r="B21" s="31">
        <f>'TVK Spiele 23-24 Stand 17.09.23'!D21</f>
        <v>45200.666666666664</v>
      </c>
      <c r="C21" s="33">
        <f>'TVK Spiele 23-24 Stand 17.09.23'!$D21</f>
        <v>45200.666666666664</v>
      </c>
      <c r="D21" s="15" t="str">
        <f>'TVK Spiele 23-24 Stand 17.09.23'!F21</f>
        <v>TVG Baskets Trier 1</v>
      </c>
      <c r="E21" s="1" t="str">
        <f>'TVK Spiele 23-24 Stand 17.09.23'!G21</f>
        <v>TVK U16m</v>
      </c>
      <c r="F21" s="1" t="str">
        <f>'TVK Spiele 23-24 Stand 17.09.23'!H21</f>
        <v>FSG-Halle</v>
      </c>
    </row>
    <row r="22" spans="1:6" x14ac:dyDescent="0.2">
      <c r="A22" s="30">
        <f>'TVK Spiele 23-24 Stand 17.09.23'!C22</f>
        <v>45200.75</v>
      </c>
      <c r="B22" s="31">
        <f>'TVK Spiele 23-24 Stand 17.09.23'!D22</f>
        <v>45200.75</v>
      </c>
      <c r="C22" s="33">
        <f>'TVK Spiele 23-24 Stand 17.09.23'!$D22</f>
        <v>45200.75</v>
      </c>
      <c r="D22" s="15" t="str">
        <f>'TVK Spiele 23-24 Stand 17.09.23'!F22</f>
        <v>ASC Theresianum Mainz 2</v>
      </c>
      <c r="E22" s="1" t="str">
        <f>'TVK Spiele 23-24 Stand 17.09.23'!G22</f>
        <v>TVK I</v>
      </c>
      <c r="F22" s="1" t="str">
        <f>'TVK Spiele 23-24 Stand 17.09.23'!H22</f>
        <v>Theresianum Mainz</v>
      </c>
    </row>
    <row r="23" spans="1:6" x14ac:dyDescent="0.2">
      <c r="A23" s="30">
        <f>'TVK Spiele 23-24 Stand 17.09.23'!C23</f>
        <v>45200.75</v>
      </c>
      <c r="B23" s="31">
        <f>'TVK Spiele 23-24 Stand 17.09.23'!D23</f>
        <v>45200.75</v>
      </c>
      <c r="C23" s="33">
        <f>'TVK Spiele 23-24 Stand 17.09.23'!$D23</f>
        <v>45200.75</v>
      </c>
      <c r="D23" s="15" t="str">
        <f>'TVK Spiele 23-24 Stand 17.09.23'!F23</f>
        <v>TSG Maxdorf</v>
      </c>
      <c r="E23" s="1" t="str">
        <f>'TVK Spiele 23-24 Stand 17.09.23'!G23</f>
        <v>TVK U16m2</v>
      </c>
      <c r="F23" s="1" t="str">
        <f>'TVK Spiele 23-24 Stand 17.09.23'!H23</f>
        <v>Waldsporthalle</v>
      </c>
    </row>
    <row r="24" spans="1:6" x14ac:dyDescent="0.2">
      <c r="A24" s="30">
        <f>'TVK Spiele 23-24 Stand 17.09.23'!C24</f>
        <v>45206.5</v>
      </c>
      <c r="B24" s="31">
        <f>'TVK Spiele 23-24 Stand 17.09.23'!D24</f>
        <v>45206.5</v>
      </c>
      <c r="C24" s="33">
        <f>'TVK Spiele 23-24 Stand 17.09.23'!$D24</f>
        <v>45206.5</v>
      </c>
      <c r="D24" s="15" t="str">
        <f>'TVK Spiele 23-24 Stand 17.09.23'!F24</f>
        <v>TVK U16m2</v>
      </c>
      <c r="E24" s="1" t="str">
        <f>'TVK Spiele 23-24 Stand 17.09.23'!G24</f>
        <v>SG Ludwigshafen/Frankenthal</v>
      </c>
      <c r="F24" s="1" t="str">
        <f>'TVK Spiele 23-24 Stand 17.09.23'!H24</f>
        <v>Regionale Schule</v>
      </c>
    </row>
    <row r="25" spans="1:6" x14ac:dyDescent="0.2">
      <c r="A25" s="30">
        <f>'TVK Spiele 23-24 Stand 17.09.23'!C25</f>
        <v>45206.583333333336</v>
      </c>
      <c r="B25" s="31">
        <f>'TVK Spiele 23-24 Stand 17.09.23'!D25</f>
        <v>45206.583333333336</v>
      </c>
      <c r="C25" s="33">
        <f>'TVK Spiele 23-24 Stand 17.09.23'!$D25</f>
        <v>45206.583333333336</v>
      </c>
      <c r="D25" s="15" t="str">
        <f>'TVK Spiele 23-24 Stand 17.09.23'!F25</f>
        <v>TVK U16m</v>
      </c>
      <c r="E25" s="1" t="str">
        <f>'TVK Spiele 23-24 Stand 17.09.23'!G25</f>
        <v>Kaiserslautern Thunderbolts e.V.</v>
      </c>
      <c r="F25" s="1" t="str">
        <f>'TVK Spiele 23-24 Stand 17.09.23'!H25</f>
        <v>Regionale Schule</v>
      </c>
    </row>
    <row r="26" spans="1:6" x14ac:dyDescent="0.2">
      <c r="A26" s="30">
        <f>'TVK Spiele 23-24 Stand 17.09.23'!C26</f>
        <v>45206.666666666664</v>
      </c>
      <c r="B26" s="31">
        <f>'TVK Spiele 23-24 Stand 17.09.23'!D26</f>
        <v>45206.666666666664</v>
      </c>
      <c r="C26" s="33">
        <f>'TVK Spiele 23-24 Stand 17.09.23'!$D26</f>
        <v>45206.666666666664</v>
      </c>
      <c r="D26" s="15" t="str">
        <f>'TVK Spiele 23-24 Stand 17.09.23'!F26</f>
        <v>TVK II</v>
      </c>
      <c r="E26" s="1" t="str">
        <f>'TVK Spiele 23-24 Stand 17.09.23'!G26</f>
        <v>SG Ludwigshafen/Frankenthal 2</v>
      </c>
      <c r="F26" s="1"/>
    </row>
    <row r="27" spans="1:6" x14ac:dyDescent="0.2">
      <c r="A27" s="30">
        <f>'TVK Spiele 23-24 Stand 17.09.23'!C27</f>
        <v>45206.833333333336</v>
      </c>
      <c r="B27" s="31">
        <f>'TVK Spiele 23-24 Stand 17.09.23'!D27</f>
        <v>45206.833333333336</v>
      </c>
      <c r="C27" s="33">
        <f>'TVK Spiele 23-24 Stand 17.09.23'!$D27</f>
        <v>45206.833333333336</v>
      </c>
      <c r="D27" s="15" t="str">
        <f>'TVK Spiele 23-24 Stand 17.09.23'!F27</f>
        <v>TVK I</v>
      </c>
      <c r="E27" s="1" t="str">
        <f>'TVK Spiele 23-24 Stand 17.09.23'!G27</f>
        <v>SG Ludwigshafen / Frankenthal</v>
      </c>
      <c r="F27" s="1" t="str">
        <f>'TVK Spiele 23-24 Stand 17.09.23'!H27</f>
        <v>Regionale Schule</v>
      </c>
    </row>
    <row r="28" spans="1:6" x14ac:dyDescent="0.2">
      <c r="A28" s="30">
        <f>'TVK Spiele 23-24 Stand 17.09.23'!C28</f>
        <v>45207.416666666664</v>
      </c>
      <c r="B28" s="31">
        <f>'TVK Spiele 23-24 Stand 17.09.23'!D28</f>
        <v>45207.416666666664</v>
      </c>
      <c r="C28" s="33">
        <f>'TVK Spiele 23-24 Stand 17.09.23'!$D28</f>
        <v>45207.416666666664</v>
      </c>
      <c r="D28" s="15" t="str">
        <f>'TVK Spiele 23-24 Stand 17.09.23'!F28</f>
        <v>TVK U12mix1</v>
      </c>
      <c r="E28" s="1" t="str">
        <f>'TVK Spiele 23-24 Stand 17.09.23'!G28</f>
        <v>DJK Nieder-Olm e. V. 1</v>
      </c>
      <c r="F28" s="1" t="str">
        <f>'TVK Spiele 23-24 Stand 17.09.23'!H28</f>
        <v>Regionale Schule</v>
      </c>
    </row>
    <row r="29" spans="1:6" x14ac:dyDescent="0.2">
      <c r="A29" s="30">
        <f>'TVK Spiele 23-24 Stand 17.09.23'!C29</f>
        <v>45207.5</v>
      </c>
      <c r="B29" s="31">
        <f>'TVK Spiele 23-24 Stand 17.09.23'!D29</f>
        <v>45207.5</v>
      </c>
      <c r="C29" s="33">
        <f>'TVK Spiele 23-24 Stand 17.09.23'!$D29</f>
        <v>45207.5</v>
      </c>
      <c r="D29" s="15" t="str">
        <f>'TVK Spiele 23-24 Stand 17.09.23'!F29</f>
        <v>TVK U14m</v>
      </c>
      <c r="E29" s="1" t="str">
        <f>'TVK Spiele 23-24 Stand 17.09.23'!G29</f>
        <v>SG Ludwigshafen/Frankenthal</v>
      </c>
      <c r="F29" s="1" t="str">
        <f>'TVK Spiele 23-24 Stand 17.09.23'!H29</f>
        <v>Regionale Schule</v>
      </c>
    </row>
    <row r="30" spans="1:6" x14ac:dyDescent="0.2">
      <c r="A30" s="30">
        <f>'TVK Spiele 23-24 Stand 17.09.23'!C30</f>
        <v>45207.583333333336</v>
      </c>
      <c r="B30" s="31">
        <f>'TVK Spiele 23-24 Stand 17.09.23'!D30</f>
        <v>45207.583333333336</v>
      </c>
      <c r="C30" s="33">
        <f>'TVK Spiele 23-24 Stand 17.09.23'!$D30</f>
        <v>45207.583333333336</v>
      </c>
      <c r="D30" s="15" t="str">
        <f>'TVK Spiele 23-24 Stand 17.09.23'!F30</f>
        <v>TVK U14w</v>
      </c>
      <c r="E30" s="1" t="str">
        <f>'TVK Spiele 23-24 Stand 17.09.23'!G30</f>
        <v>SG Ludwigshafen / Frankenthal</v>
      </c>
      <c r="F30" s="1" t="str">
        <f>'TVK Spiele 23-24 Stand 17.09.23'!H30</f>
        <v>Regionale Schule</v>
      </c>
    </row>
    <row r="31" spans="1:6" x14ac:dyDescent="0.2">
      <c r="A31" s="30">
        <f>'TVK Spiele 23-24 Stand 17.09.23'!C31</f>
        <v>45207.666666666664</v>
      </c>
      <c r="B31" s="31">
        <f>'TVK Spiele 23-24 Stand 17.09.23'!D31</f>
        <v>45207.666666666664</v>
      </c>
      <c r="C31" s="33">
        <f>'TVK Spiele 23-24 Stand 17.09.23'!$D31</f>
        <v>45207.666666666664</v>
      </c>
      <c r="D31" s="15" t="str">
        <f>'TVK Spiele 23-24 Stand 17.09.23'!F31</f>
        <v>TVK U16w</v>
      </c>
      <c r="E31" s="1" t="str">
        <f>'TVK Spiele 23-24 Stand 17.09.23'!G31</f>
        <v>Kaiserslautern Thunderbolts e.V.</v>
      </c>
      <c r="F31" s="1" t="str">
        <f>'TVK Spiele 23-24 Stand 17.09.23'!H31</f>
        <v>Regionale Schule</v>
      </c>
    </row>
    <row r="32" spans="1:6" x14ac:dyDescent="0.2">
      <c r="A32" s="30">
        <f>'TVK Spiele 23-24 Stand 17.09.23'!C32</f>
        <v>45207.75</v>
      </c>
      <c r="B32" s="31">
        <f>'TVK Spiele 23-24 Stand 17.09.23'!D32</f>
        <v>45207.75</v>
      </c>
      <c r="C32" s="33">
        <f>'TVK Spiele 23-24 Stand 17.09.23'!$D32</f>
        <v>45207.75</v>
      </c>
      <c r="D32" s="15" t="str">
        <f>'TVK Spiele 23-24 Stand 17.09.23'!F32</f>
        <v>TVK U18m</v>
      </c>
      <c r="E32" s="1" t="str">
        <f>'TVK Spiele 23-24 Stand 17.09.23'!G32</f>
        <v>Kaiserslautern Thunderbolts e.V.</v>
      </c>
      <c r="F32" s="1" t="str">
        <f>'TVK Spiele 23-24 Stand 17.09.23'!H32</f>
        <v>Regionale Schule</v>
      </c>
    </row>
    <row r="33" spans="1:6" x14ac:dyDescent="0.2">
      <c r="A33" s="30">
        <f>'TVK Spiele 23-24 Stand 17.09.23'!C33</f>
        <v>45234.5</v>
      </c>
      <c r="B33" s="31">
        <f>'TVK Spiele 23-24 Stand 17.09.23'!D33</f>
        <v>45234.5</v>
      </c>
      <c r="C33" s="33">
        <f>'TVK Spiele 23-24 Stand 17.09.23'!$D33</f>
        <v>45234.5</v>
      </c>
      <c r="D33" s="15" t="str">
        <f>'TVK Spiele 23-24 Stand 17.09.23'!F33</f>
        <v>TVK U12mix1</v>
      </c>
      <c r="E33" s="1" t="str">
        <f>'TVK Spiele 23-24 Stand 17.09.23'!G33</f>
        <v>SG Towers Speyer/Schifferstadt 1</v>
      </c>
      <c r="F33" s="1" t="str">
        <f>'TVK Spiele 23-24 Stand 17.09.23'!H33</f>
        <v>Regionale Schule</v>
      </c>
    </row>
    <row r="34" spans="1:6" x14ac:dyDescent="0.2">
      <c r="A34" s="30">
        <f>'TVK Spiele 23-24 Stand 17.09.23'!C34</f>
        <v>45234.583333333336</v>
      </c>
      <c r="B34" s="31">
        <f>'TVK Spiele 23-24 Stand 17.09.23'!D34</f>
        <v>45234.583333333336</v>
      </c>
      <c r="C34" s="33">
        <f>'TVK Spiele 23-24 Stand 17.09.23'!$D34</f>
        <v>45234.583333333336</v>
      </c>
      <c r="D34" s="15" t="str">
        <f>'TVK Spiele 23-24 Stand 17.09.23'!F34</f>
        <v>TVK U16m</v>
      </c>
      <c r="E34" s="1" t="str">
        <f>'TVK Spiele 23-24 Stand 17.09.23'!G34</f>
        <v>SG TV Dürkheim/BIS Baskets Speyer</v>
      </c>
      <c r="F34" s="1" t="str">
        <f>'TVK Spiele 23-24 Stand 17.09.23'!H34</f>
        <v>Regionale Schule</v>
      </c>
    </row>
    <row r="35" spans="1:6" x14ac:dyDescent="0.2">
      <c r="A35" s="30">
        <f>'TVK Spiele 23-24 Stand 17.09.23'!C35</f>
        <v>45234.666666666664</v>
      </c>
      <c r="B35" s="31">
        <f>'TVK Spiele 23-24 Stand 17.09.23'!D35</f>
        <v>45234.666666666664</v>
      </c>
      <c r="C35" s="33">
        <f>'TVK Spiele 23-24 Stand 17.09.23'!$D35</f>
        <v>45234.666666666664</v>
      </c>
      <c r="D35" s="15" t="str">
        <f>'TVK Spiele 23-24 Stand 17.09.23'!F35</f>
        <v>TVK II</v>
      </c>
      <c r="E35" s="1" t="str">
        <f>'TVK Spiele 23-24 Stand 17.09.23'!G35</f>
        <v>BBC Mehlingen</v>
      </c>
      <c r="F35" s="1" t="str">
        <f>'TVK Spiele 23-24 Stand 17.09.23'!H35</f>
        <v>Regionale Schule</v>
      </c>
    </row>
    <row r="36" spans="1:6" x14ac:dyDescent="0.2">
      <c r="A36" s="30">
        <f>'TVK Spiele 23-24 Stand 17.09.23'!C36</f>
        <v>45234.75</v>
      </c>
      <c r="B36" s="31">
        <f>'TVK Spiele 23-24 Stand 17.09.23'!D36</f>
        <v>45234.75</v>
      </c>
      <c r="C36" s="33">
        <f>'TVK Spiele 23-24 Stand 17.09.23'!$D36</f>
        <v>45234.75</v>
      </c>
      <c r="D36" s="15" t="str">
        <f>'TVK Spiele 23-24 Stand 17.09.23'!F36</f>
        <v>TVK Damen</v>
      </c>
      <c r="E36" s="1" t="str">
        <f>'TVK Spiele 23-24 Stand 17.09.23'!G36</f>
        <v>TV Oppenheim</v>
      </c>
      <c r="F36" s="1" t="str">
        <f>'TVK Spiele 23-24 Stand 17.09.23'!H36</f>
        <v>Regionale Schule</v>
      </c>
    </row>
    <row r="37" spans="1:6" x14ac:dyDescent="0.2">
      <c r="A37" s="30">
        <f>'TVK Spiele 23-24 Stand 17.09.23'!C37</f>
        <v>45234.833333333336</v>
      </c>
      <c r="B37" s="31">
        <f>'TVK Spiele 23-24 Stand 17.09.23'!D37</f>
        <v>45234.833333333336</v>
      </c>
      <c r="C37" s="33">
        <f>'TVK Spiele 23-24 Stand 17.09.23'!$D37</f>
        <v>45234.833333333336</v>
      </c>
      <c r="D37" s="15" t="str">
        <f>'TVK Spiele 23-24 Stand 17.09.23'!F37</f>
        <v>TVK I</v>
      </c>
      <c r="E37" s="1" t="str">
        <f>'TVK Spiele 23-24 Stand 17.09.23'!G37</f>
        <v>TS Germersheim</v>
      </c>
      <c r="F37" s="1" t="str">
        <f>'TVK Spiele 23-24 Stand 17.09.23'!H37</f>
        <v>Regionale Schule</v>
      </c>
    </row>
    <row r="38" spans="1:6" x14ac:dyDescent="0.2">
      <c r="A38" s="30">
        <f>'TVK Spiele 23-24 Stand 17.09.23'!C38</f>
        <v>45235.5</v>
      </c>
      <c r="B38" s="31">
        <f>'TVK Spiele 23-24 Stand 17.09.23'!D38</f>
        <v>45235.5</v>
      </c>
      <c r="C38" s="33">
        <f>'TVK Spiele 23-24 Stand 17.09.23'!$D38</f>
        <v>45235.5</v>
      </c>
      <c r="D38" s="15" t="str">
        <f>'TVK Spiele 23-24 Stand 17.09.23'!F38</f>
        <v>TVK U14m</v>
      </c>
      <c r="E38" s="1" t="str">
        <f>'TVK Spiele 23-24 Stand 17.09.23'!G38</f>
        <v>BBC Mehlingen</v>
      </c>
      <c r="F38" s="1" t="str">
        <f>'TVK Spiele 23-24 Stand 17.09.23'!H38</f>
        <v>Regionale Schule</v>
      </c>
    </row>
    <row r="39" spans="1:6" x14ac:dyDescent="0.2">
      <c r="A39" s="30">
        <f>'TVK Spiele 23-24 Stand 17.09.23'!C39</f>
        <v>45235.583333333336</v>
      </c>
      <c r="B39" s="31">
        <f>'TVK Spiele 23-24 Stand 17.09.23'!D39</f>
        <v>45235.583333333336</v>
      </c>
      <c r="C39" s="33">
        <f>'TVK Spiele 23-24 Stand 17.09.23'!$D39</f>
        <v>45235.583333333336</v>
      </c>
      <c r="D39" s="15" t="str">
        <f>'TVK Spiele 23-24 Stand 17.09.23'!F39</f>
        <v>TVK U16w</v>
      </c>
      <c r="E39" s="1" t="str">
        <f>'TVK Spiele 23-24 Stand 17.09.23'!G39</f>
        <v>BBC Mehlingen</v>
      </c>
      <c r="F39" s="1" t="str">
        <f>'TVK Spiele 23-24 Stand 17.09.23'!H39</f>
        <v>Regionale Schule</v>
      </c>
    </row>
    <row r="40" spans="1:6" x14ac:dyDescent="0.2">
      <c r="A40" s="30">
        <f>'TVK Spiele 23-24 Stand 17.09.23'!C40</f>
        <v>45235.666666666664</v>
      </c>
      <c r="B40" s="31">
        <f>'TVK Spiele 23-24 Stand 17.09.23'!D40</f>
        <v>45235.666666666664</v>
      </c>
      <c r="C40" s="33">
        <f>'TVK Spiele 23-24 Stand 17.09.23'!$D40</f>
        <v>45235.666666666664</v>
      </c>
      <c r="D40" s="15" t="str">
        <f>'TVK Spiele 23-24 Stand 17.09.23'!F40</f>
        <v>TVK U18m</v>
      </c>
      <c r="E40" s="1" t="str">
        <f>'TVK Spiele 23-24 Stand 17.09.23'!G40</f>
        <v>TS Germersheim</v>
      </c>
      <c r="F40" s="1" t="str">
        <f>'TVK Spiele 23-24 Stand 17.09.23'!H40</f>
        <v>Regionale Schule</v>
      </c>
    </row>
    <row r="41" spans="1:6" x14ac:dyDescent="0.2">
      <c r="A41" s="30">
        <f>'TVK Spiele 23-24 Stand 17.09.23'!C41</f>
        <v>45241.541666666664</v>
      </c>
      <c r="B41" s="31">
        <f>'TVK Spiele 23-24 Stand 17.09.23'!D41</f>
        <v>45241.541666666664</v>
      </c>
      <c r="C41" s="33">
        <f>'TVK Spiele 23-24 Stand 17.09.23'!$D41</f>
        <v>45241.541666666664</v>
      </c>
      <c r="D41" s="15" t="str">
        <f>'TVK Spiele 23-24 Stand 17.09.23'!F41</f>
        <v>SG Towers Speyer/Schifferstadt</v>
      </c>
      <c r="E41" s="1" t="str">
        <f>'TVK Spiele 23-24 Stand 17.09.23'!G41</f>
        <v>TVK U16w</v>
      </c>
      <c r="F41" s="1" t="str">
        <f>'TVK Spiele 23-24 Stand 17.09.23'!H41</f>
        <v>Osthalle</v>
      </c>
    </row>
    <row r="42" spans="1:6" x14ac:dyDescent="0.2">
      <c r="A42" s="30">
        <f>'TVK Spiele 23-24 Stand 17.09.23'!C42</f>
        <v>45242.416666666664</v>
      </c>
      <c r="B42" s="31">
        <f>'TVK Spiele 23-24 Stand 17.09.23'!D42</f>
        <v>45242.416666666664</v>
      </c>
      <c r="C42" s="33">
        <f>'TVK Spiele 23-24 Stand 17.09.23'!$D42</f>
        <v>45242.416666666664</v>
      </c>
      <c r="D42" s="15" t="str">
        <f>'TVK Spiele 23-24 Stand 17.09.23'!F42</f>
        <v>1. FC Kaiserslautern 2</v>
      </c>
      <c r="E42" s="1" t="str">
        <f>'TVK Spiele 23-24 Stand 17.09.23'!G42</f>
        <v>TVK U16m2</v>
      </c>
      <c r="F42" s="1" t="str">
        <f>'TVK Spiele 23-24 Stand 17.09.23'!H42</f>
        <v>Grundschule Betzenberg</v>
      </c>
    </row>
    <row r="43" spans="1:6" x14ac:dyDescent="0.2">
      <c r="A43" s="30">
        <f>'TVK Spiele 23-24 Stand 17.09.23'!C43</f>
        <v>45242.416666666664</v>
      </c>
      <c r="B43" s="31">
        <f>'TVK Spiele 23-24 Stand 17.09.23'!D43</f>
        <v>45242.416666666664</v>
      </c>
      <c r="C43" s="33">
        <f>'TVK Spiele 23-24 Stand 17.09.23'!$D43</f>
        <v>45242.416666666664</v>
      </c>
      <c r="D43" s="15" t="str">
        <f>'TVK Spiele 23-24 Stand 17.09.23'!F43</f>
        <v>1. FC Kaiserslautern 2</v>
      </c>
      <c r="E43" s="1" t="str">
        <f>'TVK Spiele 23-24 Stand 17.09.23'!G43</f>
        <v>TVK U12mix2</v>
      </c>
      <c r="F43" s="1" t="str">
        <f>'TVK Spiele 23-24 Stand 17.09.23'!H43</f>
        <v>Hohenstaufengymnasium KL</v>
      </c>
    </row>
    <row r="44" spans="1:6" x14ac:dyDescent="0.2">
      <c r="A44" s="30">
        <f>'TVK Spiele 23-24 Stand 17.09.23'!C44</f>
        <v>45242.5</v>
      </c>
      <c r="B44" s="31">
        <f>'TVK Spiele 23-24 Stand 17.09.23'!D44</f>
        <v>45242.5</v>
      </c>
      <c r="C44" s="33">
        <f>'TVK Spiele 23-24 Stand 17.09.23'!$D44</f>
        <v>45242.5</v>
      </c>
      <c r="D44" s="15" t="str">
        <f>'TVK Spiele 23-24 Stand 17.09.23'!F44</f>
        <v>1. FC Kaiserslautern 2</v>
      </c>
      <c r="E44" s="1" t="str">
        <f>'TVK Spiele 23-24 Stand 17.09.23'!G44</f>
        <v>TVK Damen</v>
      </c>
      <c r="F44" s="1" t="str">
        <f>'TVK Spiele 23-24 Stand 17.09.23'!H44</f>
        <v>Grundschule Betzenberg</v>
      </c>
    </row>
    <row r="45" spans="1:6" x14ac:dyDescent="0.2">
      <c r="A45" s="30">
        <f>'TVK Spiele 23-24 Stand 17.09.23'!C45</f>
        <v>45242.5</v>
      </c>
      <c r="B45" s="31">
        <f>'TVK Spiele 23-24 Stand 17.09.23'!D45</f>
        <v>45242.5</v>
      </c>
      <c r="C45" s="33">
        <f>'TVK Spiele 23-24 Stand 17.09.23'!$D45</f>
        <v>45242.5</v>
      </c>
      <c r="D45" s="15" t="str">
        <f>'TVK Spiele 23-24 Stand 17.09.23'!F45</f>
        <v>1. FC Kaiserslautern 1</v>
      </c>
      <c r="E45" s="1" t="str">
        <f>'TVK Spiele 23-24 Stand 17.09.23'!G45</f>
        <v>TVK U12mix1</v>
      </c>
      <c r="F45" s="1" t="str">
        <f>'TVK Spiele 23-24 Stand 17.09.23'!H45</f>
        <v>Hohenstaufengymnasium KL</v>
      </c>
    </row>
    <row r="46" spans="1:6" x14ac:dyDescent="0.2">
      <c r="A46" s="30">
        <f>'TVK Spiele 23-24 Stand 17.09.23'!C46</f>
        <v>45242.583333333336</v>
      </c>
      <c r="B46" s="31">
        <f>'TVK Spiele 23-24 Stand 17.09.23'!D46</f>
        <v>45242.583333333336</v>
      </c>
      <c r="C46" s="33">
        <f>'TVK Spiele 23-24 Stand 17.09.23'!$D46</f>
        <v>45242.583333333336</v>
      </c>
      <c r="D46" s="15" t="str">
        <f>'TVK Spiele 23-24 Stand 17.09.23'!F46</f>
        <v>1. FC Kaiserslautern 2</v>
      </c>
      <c r="E46" s="1" t="str">
        <f>'TVK Spiele 23-24 Stand 17.09.23'!G46</f>
        <v>TVK I</v>
      </c>
      <c r="F46" s="1" t="str">
        <f>'TVK Spiele 23-24 Stand 17.09.23'!H46</f>
        <v>Grundschule Betzenberg</v>
      </c>
    </row>
    <row r="47" spans="1:6" x14ac:dyDescent="0.2">
      <c r="A47" s="30">
        <f>'TVK Spiele 23-24 Stand 17.09.23'!C47</f>
        <v>45242.583333333336</v>
      </c>
      <c r="B47" s="31">
        <f>'TVK Spiele 23-24 Stand 17.09.23'!D47</f>
        <v>45242.583333333336</v>
      </c>
      <c r="C47" s="33">
        <f>'TVK Spiele 23-24 Stand 17.09.23'!$D47</f>
        <v>45242.583333333336</v>
      </c>
      <c r="D47" s="15" t="str">
        <f>'TVK Spiele 23-24 Stand 17.09.23'!F47</f>
        <v>1. FC Kaiserslautern</v>
      </c>
      <c r="E47" s="1" t="str">
        <f>'TVK Spiele 23-24 Stand 17.09.23'!G47</f>
        <v>TVK U14w</v>
      </c>
      <c r="F47" s="1" t="str">
        <f>'TVK Spiele 23-24 Stand 17.09.23'!H47</f>
        <v>Hohenstaufengymnasium KL</v>
      </c>
    </row>
    <row r="48" spans="1:6" x14ac:dyDescent="0.2">
      <c r="A48" s="30">
        <f>'TVK Spiele 23-24 Stand 17.09.23'!C48</f>
        <v>45242.583333333336</v>
      </c>
      <c r="B48" s="31">
        <f>'TVK Spiele 23-24 Stand 17.09.23'!D48</f>
        <v>45242.583333333336</v>
      </c>
      <c r="C48" s="33">
        <f>'TVK Spiele 23-24 Stand 17.09.23'!$D48</f>
        <v>45242.583333333336</v>
      </c>
      <c r="D48" s="15" t="str">
        <f>'TVK Spiele 23-24 Stand 17.09.23'!F48</f>
        <v>SG Saarland</v>
      </c>
      <c r="E48" s="1" t="str">
        <f>'TVK Spiele 23-24 Stand 17.09.23'!G48</f>
        <v>TVK U16m</v>
      </c>
      <c r="F48" s="1" t="str">
        <f>'TVK Spiele 23-24 Stand 17.09.23'!H48</f>
        <v>Großsporthalle Ensdorf</v>
      </c>
    </row>
    <row r="49" spans="1:6" x14ac:dyDescent="0.2">
      <c r="A49" s="30">
        <f>'TVK Spiele 23-24 Stand 17.09.23'!C49</f>
        <v>45242.666666666664</v>
      </c>
      <c r="B49" s="31">
        <f>'TVK Spiele 23-24 Stand 17.09.23'!D49</f>
        <v>45242.666666666664</v>
      </c>
      <c r="C49" s="33">
        <f>'TVK Spiele 23-24 Stand 17.09.23'!$D49</f>
        <v>45242.666666666664</v>
      </c>
      <c r="D49" s="15" t="str">
        <f>'TVK Spiele 23-24 Stand 17.09.23'!F49</f>
        <v>1. FC Kaiserslautern</v>
      </c>
      <c r="E49" s="1" t="str">
        <f>'TVK Spiele 23-24 Stand 17.09.23'!G49</f>
        <v>TVK U18m</v>
      </c>
      <c r="F49" s="1" t="str">
        <f>'TVK Spiele 23-24 Stand 17.09.23'!H49</f>
        <v>Grundschule Betzenberg</v>
      </c>
    </row>
    <row r="50" spans="1:6" x14ac:dyDescent="0.2">
      <c r="A50" s="30">
        <f>'TVK Spiele 23-24 Stand 17.09.23'!C50</f>
        <v>45242.666666666664</v>
      </c>
      <c r="B50" s="31">
        <f>'TVK Spiele 23-24 Stand 17.09.23'!D50</f>
        <v>45242.666666666664</v>
      </c>
      <c r="C50" s="33">
        <f>'TVK Spiele 23-24 Stand 17.09.23'!$D50</f>
        <v>45242.666666666664</v>
      </c>
      <c r="D50" s="15" t="str">
        <f>'TVK Spiele 23-24 Stand 17.09.23'!F50</f>
        <v>1. FC Kaiserslautern 2</v>
      </c>
      <c r="E50" s="1" t="str">
        <f>'TVK Spiele 23-24 Stand 17.09.23'!G50</f>
        <v>TVK U14m</v>
      </c>
      <c r="F50" s="1"/>
    </row>
    <row r="51" spans="1:6" x14ac:dyDescent="0.2">
      <c r="A51" s="30">
        <f>'TVK Spiele 23-24 Stand 17.09.23'!C51</f>
        <v>45248.5</v>
      </c>
      <c r="B51" s="31">
        <f>'TVK Spiele 23-24 Stand 17.09.23'!D51</f>
        <v>45248.5</v>
      </c>
      <c r="C51" s="33">
        <f>'TVK Spiele 23-24 Stand 17.09.23'!$D51</f>
        <v>45248.5</v>
      </c>
      <c r="D51" s="15" t="str">
        <f>'TVK Spiele 23-24 Stand 17.09.23'!F51</f>
        <v>TVK U16m2</v>
      </c>
      <c r="E51" s="1" t="str">
        <f>'TVK Spiele 23-24 Stand 17.09.23'!G51</f>
        <v>TSG Grünstadt</v>
      </c>
      <c r="F51" s="1" t="str">
        <f>'TVK Spiele 23-24 Stand 17.09.23'!H51</f>
        <v>Regionale Schule</v>
      </c>
    </row>
    <row r="52" spans="1:6" x14ac:dyDescent="0.2">
      <c r="A52" s="30">
        <f>'TVK Spiele 23-24 Stand 17.09.23'!C52</f>
        <v>45248.583333333336</v>
      </c>
      <c r="B52" s="31">
        <f>'TVK Spiele 23-24 Stand 17.09.23'!D52</f>
        <v>45248.583333333336</v>
      </c>
      <c r="C52" s="33">
        <f>'TVK Spiele 23-24 Stand 17.09.23'!$D52</f>
        <v>45248.583333333336</v>
      </c>
      <c r="D52" s="15" t="str">
        <f>'TVK Spiele 23-24 Stand 17.09.23'!F52</f>
        <v>TVK U16m</v>
      </c>
      <c r="E52" s="1" t="str">
        <f>'TVK Spiele 23-24 Stand 17.09.23'!G52</f>
        <v>ASC Theresianum Mainz I</v>
      </c>
      <c r="F52" s="1" t="str">
        <f>'TVK Spiele 23-24 Stand 17.09.23'!H52</f>
        <v>Regionale Schule</v>
      </c>
    </row>
    <row r="53" spans="1:6" x14ac:dyDescent="0.2">
      <c r="A53" s="30">
        <f>'TVK Spiele 23-24 Stand 17.09.23'!C53</f>
        <v>45248.666666666664</v>
      </c>
      <c r="B53" s="31">
        <f>'TVK Spiele 23-24 Stand 17.09.23'!D53</f>
        <v>45248.666666666664</v>
      </c>
      <c r="C53" s="33">
        <f>'TVK Spiele 23-24 Stand 17.09.23'!$D53</f>
        <v>45248.666666666664</v>
      </c>
      <c r="D53" s="15" t="str">
        <f>'TVK Spiele 23-24 Stand 17.09.23'!F53</f>
        <v>TVK U18m</v>
      </c>
      <c r="E53" s="1" t="str">
        <f>'TVK Spiele 23-24 Stand 17.09.23'!G53</f>
        <v>VT Zweibrücken</v>
      </c>
      <c r="F53" s="1" t="str">
        <f>'TVK Spiele 23-24 Stand 17.09.23'!H53</f>
        <v>Regionale Schule</v>
      </c>
    </row>
    <row r="54" spans="1:6" x14ac:dyDescent="0.2">
      <c r="A54" s="30">
        <f>'TVK Spiele 23-24 Stand 17.09.23'!C54</f>
        <v>45248.75</v>
      </c>
      <c r="B54" s="31">
        <f>'TVK Spiele 23-24 Stand 17.09.23'!D54</f>
        <v>45248.75</v>
      </c>
      <c r="C54" s="33">
        <f>'TVK Spiele 23-24 Stand 17.09.23'!$D54</f>
        <v>45248.75</v>
      </c>
      <c r="D54" s="15" t="str">
        <f>'TVK Spiele 23-24 Stand 17.09.23'!F54</f>
        <v>TVK II</v>
      </c>
      <c r="E54" s="1" t="str">
        <f>'TVK Spiele 23-24 Stand 17.09.23'!G54</f>
        <v>VT Zweibrücken 2</v>
      </c>
      <c r="F54" s="1" t="str">
        <f>'TVK Spiele 23-24 Stand 17.09.23'!H54</f>
        <v>Regionale Schule</v>
      </c>
    </row>
    <row r="55" spans="1:6" x14ac:dyDescent="0.2">
      <c r="A55" s="30">
        <f>'TVK Spiele 23-24 Stand 17.09.23'!C55</f>
        <v>45248.833333333336</v>
      </c>
      <c r="B55" s="31">
        <f>'TVK Spiele 23-24 Stand 17.09.23'!D55</f>
        <v>45248.833333333336</v>
      </c>
      <c r="C55" s="33">
        <f>'TVK Spiele 23-24 Stand 17.09.23'!$D55</f>
        <v>45248.833333333336</v>
      </c>
      <c r="D55" s="15" t="str">
        <f>'TVK Spiele 23-24 Stand 17.09.23'!F55</f>
        <v>TVK I</v>
      </c>
      <c r="E55" s="1" t="str">
        <f>'TVK Spiele 23-24 Stand 17.09.23'!G55</f>
        <v>DJK Nieder-Olm 2</v>
      </c>
      <c r="F55" s="1" t="str">
        <f>'TVK Spiele 23-24 Stand 17.09.23'!H55</f>
        <v>Regionale Schule</v>
      </c>
    </row>
    <row r="56" spans="1:6" x14ac:dyDescent="0.2">
      <c r="A56" s="30">
        <f>'TVK Spiele 23-24 Stand 17.09.23'!C56</f>
        <v>45249.5</v>
      </c>
      <c r="B56" s="31">
        <f>'TVK Spiele 23-24 Stand 17.09.23'!D56</f>
        <v>45249.5</v>
      </c>
      <c r="C56" s="33">
        <f>'TVK Spiele 23-24 Stand 17.09.23'!$D56</f>
        <v>45249.5</v>
      </c>
      <c r="D56" s="15" t="str">
        <f>'TVK Spiele 23-24 Stand 17.09.23'!F56</f>
        <v>TVK U12mix2</v>
      </c>
      <c r="E56" s="1" t="str">
        <f>'TVK Spiele 23-24 Stand 17.09.23'!G56</f>
        <v>SG TV Dürkheim-BB-Int. Speyer 2</v>
      </c>
      <c r="F56" s="1" t="str">
        <f>'TVK Spiele 23-24 Stand 17.09.23'!H56</f>
        <v>Regionale Schule</v>
      </c>
    </row>
    <row r="57" spans="1:6" x14ac:dyDescent="0.2">
      <c r="A57" s="30">
        <f>'TVK Spiele 23-24 Stand 17.09.23'!C57</f>
        <v>45249.583333333336</v>
      </c>
      <c r="B57" s="31">
        <f>'TVK Spiele 23-24 Stand 17.09.23'!D57</f>
        <v>45249.583333333336</v>
      </c>
      <c r="C57" s="33">
        <f>'TVK Spiele 23-24 Stand 17.09.23'!$D57</f>
        <v>45249.583333333336</v>
      </c>
      <c r="D57" s="15" t="str">
        <f>'TVK Spiele 23-24 Stand 17.09.23'!F57</f>
        <v>TVK U14m</v>
      </c>
      <c r="E57" s="1" t="str">
        <f>'TVK Spiele 23-24 Stand 17.09.23'!G57</f>
        <v>SG TV Dürkheim-BB-Int. Speyer 2</v>
      </c>
      <c r="F57" s="1" t="str">
        <f>'TVK Spiele 23-24 Stand 17.09.23'!H57</f>
        <v>Regionale Schule</v>
      </c>
    </row>
    <row r="58" spans="1:6" x14ac:dyDescent="0.2">
      <c r="A58" s="30">
        <f>'TVK Spiele 23-24 Stand 17.09.23'!C58</f>
        <v>45249.666666666664</v>
      </c>
      <c r="B58" s="31">
        <f>'TVK Spiele 23-24 Stand 17.09.23'!D58</f>
        <v>45249.666666666664</v>
      </c>
      <c r="C58" s="33">
        <f>'TVK Spiele 23-24 Stand 17.09.23'!$D58</f>
        <v>45249.666666666664</v>
      </c>
      <c r="D58" s="15" t="str">
        <f>'TVK Spiele 23-24 Stand 17.09.23'!F58</f>
        <v>TVK U14w</v>
      </c>
      <c r="E58" s="1" t="str">
        <f>'TVK Spiele 23-24 Stand 17.09.23'!G58</f>
        <v>TV Dürkheim</v>
      </c>
      <c r="F58" s="1" t="str">
        <f>'TVK Spiele 23-24 Stand 17.09.23'!H58</f>
        <v>Regionale Schule</v>
      </c>
    </row>
    <row r="59" spans="1:6" x14ac:dyDescent="0.2">
      <c r="A59" s="30">
        <f>'TVK Spiele 23-24 Stand 17.09.23'!C59</f>
        <v>45249.75</v>
      </c>
      <c r="B59" s="31">
        <f>'TVK Spiele 23-24 Stand 17.09.23'!D59</f>
        <v>45249.75</v>
      </c>
      <c r="C59" s="33">
        <f>'TVK Spiele 23-24 Stand 17.09.23'!$D59</f>
        <v>45249.75</v>
      </c>
      <c r="D59" s="15" t="str">
        <f>'TVK Spiele 23-24 Stand 17.09.23'!F59</f>
        <v>TVK U16w</v>
      </c>
      <c r="E59" s="1" t="str">
        <f>'TVK Spiele 23-24 Stand 17.09.23'!G59</f>
        <v>VT Zweibrücken</v>
      </c>
      <c r="F59" s="1" t="str">
        <f>'TVK Spiele 23-24 Stand 17.09.23'!H59</f>
        <v>Regionale Schule</v>
      </c>
    </row>
    <row r="60" spans="1:6" x14ac:dyDescent="0.2">
      <c r="A60" s="30">
        <f>'TVK Spiele 23-24 Stand 17.09.23'!C60</f>
        <v>45255.416666666664</v>
      </c>
      <c r="B60" s="31">
        <f>'TVK Spiele 23-24 Stand 17.09.23'!D60</f>
        <v>45255.416666666664</v>
      </c>
      <c r="C60" s="33">
        <f>'TVK Spiele 23-24 Stand 17.09.23'!$D60</f>
        <v>45255.416666666664</v>
      </c>
      <c r="D60" s="15" t="str">
        <f>'TVK Spiele 23-24 Stand 17.09.23'!F60</f>
        <v>Eintracht Lambsheim e.V.</v>
      </c>
      <c r="E60" s="1" t="str">
        <f>'TVK Spiele 23-24 Stand 17.09.23'!G60</f>
        <v>TVK U12mix2</v>
      </c>
      <c r="F60" s="1" t="str">
        <f>'TVK Spiele 23-24 Stand 17.09.23'!H60</f>
        <v>Karl-Wendel-Schule</v>
      </c>
    </row>
    <row r="61" spans="1:6" x14ac:dyDescent="0.2">
      <c r="A61" s="30">
        <f>'TVK Spiele 23-24 Stand 17.09.23'!C61</f>
        <v>45255.458333333336</v>
      </c>
      <c r="B61" s="31">
        <f>'TVK Spiele 23-24 Stand 17.09.23'!D61</f>
        <v>45255.458333333336</v>
      </c>
      <c r="C61" s="33">
        <f>'TVK Spiele 23-24 Stand 17.09.23'!$D61</f>
        <v>45255.458333333336</v>
      </c>
      <c r="D61" s="15" t="str">
        <f>'TVK Spiele 23-24 Stand 17.09.23'!F61</f>
        <v>ASC Theresianum 1</v>
      </c>
      <c r="E61" s="1" t="str">
        <f>'TVK Spiele 23-24 Stand 17.09.23'!G61</f>
        <v>TVK U12mix1</v>
      </c>
      <c r="F61" s="1" t="str">
        <f>'TVK Spiele 23-24 Stand 17.09.23'!H61</f>
        <v>Theresianum Mainz</v>
      </c>
    </row>
    <row r="62" spans="1:6" x14ac:dyDescent="0.2">
      <c r="A62" s="30">
        <f>'TVK Spiele 23-24 Stand 17.09.23'!C62</f>
        <v>45255.479166666664</v>
      </c>
      <c r="B62" s="31">
        <f>'TVK Spiele 23-24 Stand 17.09.23'!D62</f>
        <v>45255.479166666664</v>
      </c>
      <c r="C62" s="33">
        <f>'TVK Spiele 23-24 Stand 17.09.23'!$D62</f>
        <v>45255.479166666664</v>
      </c>
      <c r="D62" s="15" t="str">
        <f>'TVK Spiele 23-24 Stand 17.09.23'!F62</f>
        <v>BBC Rockenhausen</v>
      </c>
      <c r="E62" s="1" t="str">
        <f>'TVK Spiele 23-24 Stand 17.09.23'!G62</f>
        <v>TVK U14m</v>
      </c>
      <c r="F62" s="1" t="str">
        <f>'TVK Spiele 23-24 Stand 17.09.23'!H62</f>
        <v>Realschule</v>
      </c>
    </row>
    <row r="63" spans="1:6" x14ac:dyDescent="0.2">
      <c r="A63" s="30">
        <f>'TVK Spiele 23-24 Stand 17.09.23'!C63</f>
        <v>45255.583333333336</v>
      </c>
      <c r="B63" s="31">
        <f>'TVK Spiele 23-24 Stand 17.09.23'!D63</f>
        <v>45255.583333333336</v>
      </c>
      <c r="C63" s="33">
        <f>'TVK Spiele 23-24 Stand 17.09.23'!$D63</f>
        <v>45255.583333333336</v>
      </c>
      <c r="D63" s="15" t="str">
        <f>'TVK Spiele 23-24 Stand 17.09.23'!F63</f>
        <v>Eintracht Lambsheim e.V.</v>
      </c>
      <c r="E63" s="1" t="str">
        <f>'TVK Spiele 23-24 Stand 17.09.23'!G63</f>
        <v>TVK U16w</v>
      </c>
      <c r="F63" s="1" t="str">
        <f>'TVK Spiele 23-24 Stand 17.09.23'!H63</f>
        <v>Karl-Wendel-Schule</v>
      </c>
    </row>
    <row r="64" spans="1:6" x14ac:dyDescent="0.2">
      <c r="A64" s="30">
        <f>'TVK Spiele 23-24 Stand 17.09.23'!C64</f>
        <v>45255.75</v>
      </c>
      <c r="B64" s="31">
        <f>'TVK Spiele 23-24 Stand 17.09.23'!D64</f>
        <v>45255.75</v>
      </c>
      <c r="C64" s="33">
        <f>'TVK Spiele 23-24 Stand 17.09.23'!$D64</f>
        <v>45255.75</v>
      </c>
      <c r="D64" s="15" t="str">
        <f>'TVK Spiele 23-24 Stand 17.09.23'!F64</f>
        <v>Eintracht Lambsheim e.V.</v>
      </c>
      <c r="E64" s="1" t="str">
        <f>'TVK Spiele 23-24 Stand 17.09.23'!G64</f>
        <v>TVK U16m2</v>
      </c>
      <c r="F64" s="1" t="str">
        <f>'TVK Spiele 23-24 Stand 17.09.23'!H64</f>
        <v>Karl-Wendel-Schule</v>
      </c>
    </row>
    <row r="65" spans="1:6" x14ac:dyDescent="0.2">
      <c r="A65" s="30">
        <f>'TVK Spiele 23-24 Stand 17.09.23'!C65</f>
        <v>45255.75</v>
      </c>
      <c r="B65" s="31">
        <f>'TVK Spiele 23-24 Stand 17.09.23'!D65</f>
        <v>45255.75</v>
      </c>
      <c r="C65" s="33">
        <f>'TVK Spiele 23-24 Stand 17.09.23'!$D65</f>
        <v>45255.75</v>
      </c>
      <c r="D65" s="15" t="str">
        <f>'TVK Spiele 23-24 Stand 17.09.23'!F65</f>
        <v>VfL Bad Kreuznach I</v>
      </c>
      <c r="E65" s="1" t="str">
        <f>'TVK Spiele 23-24 Stand 17.09.23'!G65</f>
        <v>TVK U16m</v>
      </c>
      <c r="F65" s="1" t="str">
        <f>'TVK Spiele 23-24 Stand 17.09.23'!H65</f>
        <v>Martin-Luther-King-Schule</v>
      </c>
    </row>
    <row r="66" spans="1:6" x14ac:dyDescent="0.2">
      <c r="A66" s="30">
        <f>'TVK Spiele 23-24 Stand 17.09.23'!C66</f>
        <v>45255.833333333336</v>
      </c>
      <c r="B66" s="31">
        <f>'TVK Spiele 23-24 Stand 17.09.23'!D66</f>
        <v>45255.833333333336</v>
      </c>
      <c r="C66" s="33">
        <f>'TVK Spiele 23-24 Stand 17.09.23'!$D66</f>
        <v>45255.833333333336</v>
      </c>
      <c r="D66" s="15" t="str">
        <f>'TVK Spiele 23-24 Stand 17.09.23'!F66</f>
        <v>Eintracht Lambsheim 2</v>
      </c>
      <c r="E66" s="1" t="str">
        <f>'TVK Spiele 23-24 Stand 17.09.23'!G66</f>
        <v>TVK II</v>
      </c>
      <c r="F66" s="1" t="str">
        <f>'TVK Spiele 23-24 Stand 17.09.23'!H66</f>
        <v>Karl-Wendel-Schule</v>
      </c>
    </row>
    <row r="67" spans="1:6" x14ac:dyDescent="0.2">
      <c r="A67" s="30">
        <f>'TVK Spiele 23-24 Stand 17.09.23'!C67</f>
        <v>45256.75</v>
      </c>
      <c r="B67" s="31">
        <f>'TVK Spiele 23-24 Stand 17.09.23'!D67</f>
        <v>45256.75</v>
      </c>
      <c r="C67" s="33">
        <f>'TVK Spiele 23-24 Stand 17.09.23'!$D67</f>
        <v>45256.75</v>
      </c>
      <c r="D67" s="15" t="str">
        <f>'TVK Spiele 23-24 Stand 17.09.23'!F67</f>
        <v>BBC Fastbreakers Rockenhausen</v>
      </c>
      <c r="E67" s="1" t="str">
        <f>'TVK Spiele 23-24 Stand 17.09.23'!G67</f>
        <v>TVK I</v>
      </c>
      <c r="F67" s="1" t="str">
        <f>'TVK Spiele 23-24 Stand 17.09.23'!H67</f>
        <v>Realschule</v>
      </c>
    </row>
    <row r="68" spans="1:6" x14ac:dyDescent="0.2">
      <c r="A68" s="30">
        <f>'TVK Spiele 23-24 Stand 17.09.23'!C68</f>
        <v>45262.5</v>
      </c>
      <c r="B68" s="31">
        <f>'TVK Spiele 23-24 Stand 17.09.23'!D68</f>
        <v>45262.5</v>
      </c>
      <c r="C68" s="33">
        <f>'TVK Spiele 23-24 Stand 17.09.23'!$D68</f>
        <v>45262.5</v>
      </c>
      <c r="D68" s="15" t="str">
        <f>'TVK Spiele 23-24 Stand 17.09.23'!F68</f>
        <v>TVK U16m2</v>
      </c>
      <c r="E68" s="1" t="str">
        <f>'TVK Spiele 23-24 Stand 17.09.23'!G68</f>
        <v>Eintracht Lambsheim e.V. 2</v>
      </c>
      <c r="F68" s="1" t="str">
        <f>'TVK Spiele 23-24 Stand 17.09.23'!H68</f>
        <v>Regionale Schule</v>
      </c>
    </row>
    <row r="69" spans="1:6" x14ac:dyDescent="0.2">
      <c r="A69" s="30">
        <f>'TVK Spiele 23-24 Stand 17.09.23'!C69</f>
        <v>45262.583333333336</v>
      </c>
      <c r="B69" s="31">
        <f>'TVK Spiele 23-24 Stand 17.09.23'!D69</f>
        <v>45262.583333333336</v>
      </c>
      <c r="C69" s="33">
        <f>'TVK Spiele 23-24 Stand 17.09.23'!$D69</f>
        <v>45262.583333333336</v>
      </c>
      <c r="D69" s="15" t="str">
        <f>'TVK Spiele 23-24 Stand 17.09.23'!F69</f>
        <v>TVK U16m</v>
      </c>
      <c r="E69" s="1" t="str">
        <f>'TVK Spiele 23-24 Stand 17.09.23'!G69</f>
        <v>TV St. Ingbert</v>
      </c>
      <c r="F69" s="1" t="str">
        <f>'TVK Spiele 23-24 Stand 17.09.23'!H69</f>
        <v>Regionale Schule</v>
      </c>
    </row>
    <row r="70" spans="1:6" x14ac:dyDescent="0.2">
      <c r="A70" s="30">
        <f>'TVK Spiele 23-24 Stand 17.09.23'!C70</f>
        <v>45262.666666666664</v>
      </c>
      <c r="B70" s="31">
        <f>'TVK Spiele 23-24 Stand 17.09.23'!D70</f>
        <v>45262.666666666664</v>
      </c>
      <c r="C70" s="33">
        <f>'TVK Spiele 23-24 Stand 17.09.23'!$D70</f>
        <v>45262.666666666664</v>
      </c>
      <c r="D70" s="15" t="str">
        <f>'TVK Spiele 23-24 Stand 17.09.23'!F70</f>
        <v>TVK II</v>
      </c>
      <c r="E70" s="1" t="str">
        <f>'TVK Spiele 23-24 Stand 17.09.23'!G70</f>
        <v>TV Clausen</v>
      </c>
      <c r="F70" s="1" t="str">
        <f>'TVK Spiele 23-24 Stand 17.09.23'!H70</f>
        <v>Regionale Schule</v>
      </c>
    </row>
    <row r="71" spans="1:6" x14ac:dyDescent="0.2">
      <c r="A71" s="30">
        <f>'TVK Spiele 23-24 Stand 17.09.23'!C71</f>
        <v>45262.75</v>
      </c>
      <c r="B71" s="31">
        <f>'TVK Spiele 23-24 Stand 17.09.23'!D71</f>
        <v>45262.75</v>
      </c>
      <c r="C71" s="33">
        <f>'TVK Spiele 23-24 Stand 17.09.23'!$D71</f>
        <v>45262.75</v>
      </c>
      <c r="D71" s="15" t="str">
        <f>'TVK Spiele 23-24 Stand 17.09.23'!F71</f>
        <v>TVK Damen</v>
      </c>
      <c r="E71" s="1" t="str">
        <f>'TVK Spiele 23-24 Stand 17.09.23'!G71</f>
        <v>TV Clausen</v>
      </c>
      <c r="F71" s="1" t="str">
        <f>'TVK Spiele 23-24 Stand 17.09.23'!H71</f>
        <v>Regionale Schule</v>
      </c>
    </row>
    <row r="72" spans="1:6" x14ac:dyDescent="0.2">
      <c r="A72" s="30">
        <f>'TVK Spiele 23-24 Stand 17.09.23'!C72</f>
        <v>45262.833333333336</v>
      </c>
      <c r="B72" s="31">
        <f>'TVK Spiele 23-24 Stand 17.09.23'!D72</f>
        <v>45262.833333333336</v>
      </c>
      <c r="C72" s="33">
        <f>'TVK Spiele 23-24 Stand 17.09.23'!$D72</f>
        <v>45262.833333333336</v>
      </c>
      <c r="D72" s="15" t="str">
        <f>'TVK Spiele 23-24 Stand 17.09.23'!F72</f>
        <v>TVK I</v>
      </c>
      <c r="E72" s="1" t="str">
        <f>'TVK Spiele 23-24 Stand 17.09.23'!G72</f>
        <v>VfL Bad Kreuznach</v>
      </c>
      <c r="F72" s="1" t="str">
        <f>'TVK Spiele 23-24 Stand 17.09.23'!H72</f>
        <v>Regionale Schule</v>
      </c>
    </row>
    <row r="73" spans="1:6" x14ac:dyDescent="0.2">
      <c r="A73" s="30">
        <f>'TVK Spiele 23-24 Stand 17.09.23'!C73</f>
        <v>45263.416666666664</v>
      </c>
      <c r="B73" s="31">
        <f>'TVK Spiele 23-24 Stand 17.09.23'!D73</f>
        <v>45263.416666666664</v>
      </c>
      <c r="C73" s="33">
        <f>'TVK Spiele 23-24 Stand 17.09.23'!$D73</f>
        <v>45263.416666666664</v>
      </c>
      <c r="D73" s="15" t="str">
        <f>'TVK Spiele 23-24 Stand 17.09.23'!F73</f>
        <v>TVK U12mix2</v>
      </c>
      <c r="E73" s="1" t="str">
        <f>'TVK Spiele 23-24 Stand 17.09.23'!G73</f>
        <v>TSG Maxdorf 2</v>
      </c>
      <c r="F73" s="1" t="str">
        <f>'TVK Spiele 23-24 Stand 17.09.23'!H73</f>
        <v>Regionale Schule</v>
      </c>
    </row>
    <row r="74" spans="1:6" x14ac:dyDescent="0.2">
      <c r="A74" s="30">
        <f>'TVK Spiele 23-24 Stand 17.09.23'!C74</f>
        <v>45263.5</v>
      </c>
      <c r="B74" s="31">
        <f>'TVK Spiele 23-24 Stand 17.09.23'!D74</f>
        <v>45263.5</v>
      </c>
      <c r="C74" s="33">
        <f>'TVK Spiele 23-24 Stand 17.09.23'!$D74</f>
        <v>45263.5</v>
      </c>
      <c r="D74" s="15" t="str">
        <f>'TVK Spiele 23-24 Stand 17.09.23'!F74</f>
        <v>TVK U12mix1</v>
      </c>
      <c r="E74" s="1" t="str">
        <f>'TVK Spiele 23-24 Stand 17.09.23'!G74</f>
        <v>TSG Maxdorf 1</v>
      </c>
      <c r="F74" s="1"/>
    </row>
    <row r="75" spans="1:6" x14ac:dyDescent="0.2">
      <c r="A75" s="30">
        <f>'TVK Spiele 23-24 Stand 17.09.23'!C75</f>
        <v>45263.583333333336</v>
      </c>
      <c r="B75" s="31">
        <f>'TVK Spiele 23-24 Stand 17.09.23'!D75</f>
        <v>45263.583333333336</v>
      </c>
      <c r="C75" s="33">
        <f>'TVK Spiele 23-24 Stand 17.09.23'!$D75</f>
        <v>45263.583333333336</v>
      </c>
      <c r="D75" s="15" t="str">
        <f>'TVK Spiele 23-24 Stand 17.09.23'!F75</f>
        <v>TVK U14m</v>
      </c>
      <c r="E75" s="1" t="str">
        <f>'TVK Spiele 23-24 Stand 17.09.23'!G75</f>
        <v>Eintracht Lambsheim e.V.</v>
      </c>
      <c r="F75" s="1" t="str">
        <f>'TVK Spiele 23-24 Stand 17.09.23'!H75</f>
        <v>Regionale Schule</v>
      </c>
    </row>
    <row r="76" spans="1:6" x14ac:dyDescent="0.2">
      <c r="A76" s="30">
        <f>'TVK Spiele 23-24 Stand 17.09.23'!C76</f>
        <v>45263.666666666664</v>
      </c>
      <c r="B76" s="31">
        <f>'TVK Spiele 23-24 Stand 17.09.23'!D76</f>
        <v>45263.666666666664</v>
      </c>
      <c r="C76" s="33">
        <f>'TVK Spiele 23-24 Stand 17.09.23'!$D76</f>
        <v>45263.666666666664</v>
      </c>
      <c r="D76" s="15" t="str">
        <f>'TVK Spiele 23-24 Stand 17.09.23'!F76</f>
        <v>TVK U14w</v>
      </c>
      <c r="E76" s="1" t="str">
        <f>'TVK Spiele 23-24 Stand 17.09.23'!G76</f>
        <v>TSG Maxdorf</v>
      </c>
      <c r="F76" s="1" t="str">
        <f>'TVK Spiele 23-24 Stand 17.09.23'!H76</f>
        <v>Regionale Schule</v>
      </c>
    </row>
    <row r="77" spans="1:6" x14ac:dyDescent="0.2">
      <c r="A77" s="30">
        <f>'TVK Spiele 23-24 Stand 17.09.23'!C77</f>
        <v>45263.75</v>
      </c>
      <c r="B77" s="31">
        <f>'TVK Spiele 23-24 Stand 17.09.23'!D77</f>
        <v>45263.75</v>
      </c>
      <c r="C77" s="33">
        <f>'TVK Spiele 23-24 Stand 17.09.23'!$D77</f>
        <v>45263.75</v>
      </c>
      <c r="D77" s="15" t="str">
        <f>'TVK Spiele 23-24 Stand 17.09.23'!F77</f>
        <v>TVK U18m</v>
      </c>
      <c r="E77" s="1" t="str">
        <f>'TVK Spiele 23-24 Stand 17.09.23'!G77</f>
        <v>BBV 'Gorillas' Hassloch</v>
      </c>
      <c r="F77" s="1" t="str">
        <f>'TVK Spiele 23-24 Stand 17.09.23'!H77</f>
        <v>Regionale Schule</v>
      </c>
    </row>
    <row r="78" spans="1:6" x14ac:dyDescent="0.2">
      <c r="A78" s="30">
        <f>'TVK Spiele 23-24 Stand 17.09.23'!C78</f>
        <v>45269.416666666664</v>
      </c>
      <c r="B78" s="31">
        <f>'TVK Spiele 23-24 Stand 17.09.23'!D78</f>
        <v>45269.416666666664</v>
      </c>
      <c r="C78" s="33">
        <f>'TVK Spiele 23-24 Stand 17.09.23'!$D78</f>
        <v>45269.416666666664</v>
      </c>
      <c r="D78" s="15" t="str">
        <f>'TVK Spiele 23-24 Stand 17.09.23'!F78</f>
        <v>TVK U12mix2</v>
      </c>
      <c r="E78" s="1" t="str">
        <f>'TVK Spiele 23-24 Stand 17.09.23'!G78</f>
        <v>BBV Landau</v>
      </c>
      <c r="F78" s="1" t="str">
        <f>'TVK Spiele 23-24 Stand 17.09.23'!H78</f>
        <v>Regionale Schule</v>
      </c>
    </row>
    <row r="79" spans="1:6" x14ac:dyDescent="0.2">
      <c r="A79" s="30">
        <f>'TVK Spiele 23-24 Stand 17.09.23'!C79</f>
        <v>45269.5</v>
      </c>
      <c r="B79" s="31">
        <f>'TVK Spiele 23-24 Stand 17.09.23'!D79</f>
        <v>45269.5</v>
      </c>
      <c r="C79" s="33">
        <f>'TVK Spiele 23-24 Stand 17.09.23'!$D79</f>
        <v>45269.5</v>
      </c>
      <c r="D79" s="15" t="str">
        <f>'TVK Spiele 23-24 Stand 17.09.23'!F79</f>
        <v>TVK U14w</v>
      </c>
      <c r="E79" s="1" t="str">
        <f>'TVK Spiele 23-24 Stand 17.09.23'!G79</f>
        <v>SG TSG Deidesheim / Neustadt</v>
      </c>
      <c r="F79" s="1" t="str">
        <f>'TVK Spiele 23-24 Stand 17.09.23'!H79</f>
        <v>Regionale Schule</v>
      </c>
    </row>
    <row r="80" spans="1:6" x14ac:dyDescent="0.2">
      <c r="A80" s="30">
        <f>'TVK Spiele 23-24 Stand 17.09.23'!C80</f>
        <v>45269.583333333336</v>
      </c>
      <c r="B80" s="31">
        <f>'TVK Spiele 23-24 Stand 17.09.23'!D80</f>
        <v>45269.583333333336</v>
      </c>
      <c r="C80" s="33">
        <f>'TVK Spiele 23-24 Stand 17.09.23'!$D80</f>
        <v>45269.583333333336</v>
      </c>
      <c r="D80" s="15" t="str">
        <f>'TVK Spiele 23-24 Stand 17.09.23'!F80</f>
        <v>TVK U16w</v>
      </c>
      <c r="E80" s="1" t="str">
        <f>'TVK Spiele 23-24 Stand 17.09.23'!G80</f>
        <v>SG Ludwigshafen / Frankenthal</v>
      </c>
      <c r="F80" s="1" t="str">
        <f>'TVK Spiele 23-24 Stand 17.09.23'!H80</f>
        <v>Regionale Schule</v>
      </c>
    </row>
    <row r="81" spans="1:6" x14ac:dyDescent="0.2">
      <c r="A81" s="30">
        <f>'TVK Spiele 23-24 Stand 17.09.23'!C81</f>
        <v>45269.625</v>
      </c>
      <c r="B81" s="31">
        <f>'TVK Spiele 23-24 Stand 17.09.23'!D81</f>
        <v>45269.625</v>
      </c>
      <c r="C81" s="33">
        <f>'TVK Spiele 23-24 Stand 17.09.23'!$D81</f>
        <v>45269.625</v>
      </c>
      <c r="D81" s="15" t="str">
        <f>'TVK Spiele 23-24 Stand 17.09.23'!F81</f>
        <v>Trimmelter SV</v>
      </c>
      <c r="E81" s="1" t="str">
        <f>'TVK Spiele 23-24 Stand 17.09.23'!G81</f>
        <v>TVK U16m</v>
      </c>
      <c r="F81" s="1" t="str">
        <f>'TVK Spiele 23-24 Stand 17.09.23'!H81</f>
        <v>Keune-Halle</v>
      </c>
    </row>
    <row r="82" spans="1:6" x14ac:dyDescent="0.2">
      <c r="A82" s="30">
        <f>'TVK Spiele 23-24 Stand 17.09.23'!C82</f>
        <v>45269.666666666664</v>
      </c>
      <c r="B82" s="31">
        <f>'TVK Spiele 23-24 Stand 17.09.23'!D82</f>
        <v>45269.666666666664</v>
      </c>
      <c r="C82" s="33">
        <f>'TVK Spiele 23-24 Stand 17.09.23'!$D82</f>
        <v>45269.666666666664</v>
      </c>
      <c r="D82" s="15" t="str">
        <f>'TVK Spiele 23-24 Stand 17.09.23'!F82</f>
        <v>TVK Damen</v>
      </c>
      <c r="E82" s="1" t="str">
        <f>'TVK Spiele 23-24 Stand 17.09.23'!G82</f>
        <v>SG TSG Deidesheim / Neustadt</v>
      </c>
      <c r="F82" s="1" t="str">
        <f>'TVK Spiele 23-24 Stand 17.09.23'!H82</f>
        <v>Regionale Schule</v>
      </c>
    </row>
    <row r="83" spans="1:6" x14ac:dyDescent="0.2">
      <c r="A83" s="30">
        <f>'TVK Spiele 23-24 Stand 17.09.23'!C83</f>
        <v>45269.75</v>
      </c>
      <c r="B83" s="31">
        <f>'TVK Spiele 23-24 Stand 17.09.23'!D83</f>
        <v>45269.75</v>
      </c>
      <c r="C83" s="33">
        <f>'TVK Spiele 23-24 Stand 17.09.23'!$D83</f>
        <v>45269.75</v>
      </c>
      <c r="D83" s="15" t="str">
        <f>'TVK Spiele 23-24 Stand 17.09.23'!F83</f>
        <v>TVK I</v>
      </c>
      <c r="E83" s="1" t="str">
        <f>'TVK Spiele 23-24 Stand 17.09.23'!G83</f>
        <v>BBV Landau</v>
      </c>
      <c r="F83" s="1" t="str">
        <f>'TVK Spiele 23-24 Stand 17.09.23'!H83</f>
        <v>Regionale Schule</v>
      </c>
    </row>
    <row r="84" spans="1:6" x14ac:dyDescent="0.2">
      <c r="A84" s="30">
        <f>'TVK Spiele 23-24 Stand 17.09.23'!C84</f>
        <v>45276.583333333336</v>
      </c>
      <c r="B84" s="31">
        <f>'TVK Spiele 23-24 Stand 17.09.23'!D84</f>
        <v>45276.583333333336</v>
      </c>
      <c r="C84" s="33">
        <f>'TVK Spiele 23-24 Stand 17.09.23'!$D84</f>
        <v>45276.583333333336</v>
      </c>
      <c r="D84" s="15" t="str">
        <f>'TVK Spiele 23-24 Stand 17.09.23'!F84</f>
        <v>TVK U16m</v>
      </c>
      <c r="E84" s="1" t="str">
        <f>'TVK Spiele 23-24 Stand 17.09.23'!G84</f>
        <v>SG Lützel-Post Koblenz</v>
      </c>
      <c r="F84" s="1" t="str">
        <f>'TVK Spiele 23-24 Stand 17.09.23'!H84</f>
        <v>Regionale Schule</v>
      </c>
    </row>
    <row r="85" spans="1:6" x14ac:dyDescent="0.2">
      <c r="A85" s="30">
        <f>'TVK Spiele 23-24 Stand 17.09.23'!C85</f>
        <v>45297.583333333336</v>
      </c>
      <c r="B85" s="31">
        <f>'TVK Spiele 23-24 Stand 17.09.23'!D85</f>
        <v>45297.583333333336</v>
      </c>
      <c r="C85" s="33">
        <f>'TVK Spiele 23-24 Stand 17.09.23'!$D85</f>
        <v>45297.583333333336</v>
      </c>
      <c r="D85" s="15" t="str">
        <f>'TVK Spiele 23-24 Stand 17.09.23'!F85</f>
        <v>TVK U16m</v>
      </c>
      <c r="E85" s="1" t="str">
        <f>'TVK Spiele 23-24 Stand 17.09.23'!G85</f>
        <v>DJK Nieder-Olm e. V. 1</v>
      </c>
      <c r="F85" s="1" t="str">
        <f>'TVK Spiele 23-24 Stand 17.09.23'!H85</f>
        <v>Regionale Schule</v>
      </c>
    </row>
    <row r="86" spans="1:6" x14ac:dyDescent="0.2">
      <c r="A86" s="30">
        <f>'TVK Spiele 23-24 Stand 17.09.23'!C86</f>
        <v>45304.541666666664</v>
      </c>
      <c r="B86" s="31">
        <f>'TVK Spiele 23-24 Stand 17.09.23'!D86</f>
        <v>45304.541666666664</v>
      </c>
      <c r="C86" s="33">
        <f>'TVK Spiele 23-24 Stand 17.09.23'!$D86</f>
        <v>45304.541666666664</v>
      </c>
      <c r="D86" s="15" t="str">
        <f>'TVK Spiele 23-24 Stand 17.09.23'!F86</f>
        <v>TV Ramstein</v>
      </c>
      <c r="E86" s="1" t="str">
        <f>'TVK Spiele 23-24 Stand 17.09.23'!G86</f>
        <v>TVK U16m2</v>
      </c>
      <c r="F86" s="1" t="str">
        <f>'TVK Spiele 23-24 Stand 17.09.23'!H86</f>
        <v>Reichswaldhalle</v>
      </c>
    </row>
    <row r="87" spans="1:6" x14ac:dyDescent="0.2">
      <c r="A87" s="30">
        <f>'TVK Spiele 23-24 Stand 17.09.23'!C87</f>
        <v>45304.583333333336</v>
      </c>
      <c r="B87" s="31">
        <f>'TVK Spiele 23-24 Stand 17.09.23'!D87</f>
        <v>45304.583333333336</v>
      </c>
      <c r="C87" s="33">
        <f>'TVK Spiele 23-24 Stand 17.09.23'!$D87</f>
        <v>45304.583333333336</v>
      </c>
      <c r="D87" s="15" t="str">
        <f>'TVK Spiele 23-24 Stand 17.09.23'!F87</f>
        <v>SG TV Dürkheim-BB-Int. Speyer</v>
      </c>
      <c r="E87" s="1" t="str">
        <f>'TVK Spiele 23-24 Stand 17.09.23'!G87</f>
        <v>TVK U18m</v>
      </c>
      <c r="F87" s="1" t="str">
        <f>'TVK Spiele 23-24 Stand 17.09.23'!H87</f>
        <v>PSD Bank-Halle Nord</v>
      </c>
    </row>
    <row r="88" spans="1:6" x14ac:dyDescent="0.2">
      <c r="A88" s="30">
        <f>'TVK Spiele 23-24 Stand 17.09.23'!C88</f>
        <v>45304.583333333336</v>
      </c>
      <c r="B88" s="31">
        <f>'TVK Spiele 23-24 Stand 17.09.23'!D88</f>
        <v>45304.583333333336</v>
      </c>
      <c r="C88" s="33">
        <f>'TVK Spiele 23-24 Stand 17.09.23'!$D88</f>
        <v>45304.583333333336</v>
      </c>
      <c r="D88" s="15" t="str">
        <f>'TVK Spiele 23-24 Stand 17.09.23'!F88</f>
        <v>1. FC Kaiserslautern</v>
      </c>
      <c r="E88" s="1" t="str">
        <f>'TVK Spiele 23-24 Stand 17.09.23'!G88</f>
        <v>TVK U16m</v>
      </c>
      <c r="F88" s="1" t="str">
        <f>'TVK Spiele 23-24 Stand 17.09.23'!H88</f>
        <v>Grundschule Betzenberg</v>
      </c>
    </row>
    <row r="89" spans="1:6" x14ac:dyDescent="0.2">
      <c r="A89" s="30">
        <f>'TVK Spiele 23-24 Stand 17.09.23'!C89</f>
        <v>45304.708333333336</v>
      </c>
      <c r="B89" s="31">
        <f>'TVK Spiele 23-24 Stand 17.09.23'!D89</f>
        <v>45304.708333333336</v>
      </c>
      <c r="C89" s="33">
        <f>'TVK Spiele 23-24 Stand 17.09.23'!$D89</f>
        <v>45304.708333333336</v>
      </c>
      <c r="D89" s="15" t="str">
        <f>'TVK Spiele 23-24 Stand 17.09.23'!F89</f>
        <v>TG 1846 Worms</v>
      </c>
      <c r="E89" s="1" t="str">
        <f>'TVK Spiele 23-24 Stand 17.09.23'!G89</f>
        <v>TVK I</v>
      </c>
      <c r="F89" s="1" t="str">
        <f>'TVK Spiele 23-24 Stand 17.09.23'!H89</f>
        <v>Nibelungenschule</v>
      </c>
    </row>
    <row r="90" spans="1:6" x14ac:dyDescent="0.2">
      <c r="A90" s="30">
        <f>'TVK Spiele 23-24 Stand 17.09.23'!C90</f>
        <v>45304.791666666664</v>
      </c>
      <c r="B90" s="31">
        <f>'TVK Spiele 23-24 Stand 17.09.23'!D90</f>
        <v>45304.791666666664</v>
      </c>
      <c r="C90" s="33">
        <f>'TVK Spiele 23-24 Stand 17.09.23'!$D90</f>
        <v>45304.791666666664</v>
      </c>
      <c r="D90" s="15" t="str">
        <f>'TVK Spiele 23-24 Stand 17.09.23'!F90</f>
        <v>TG 1846 Worms</v>
      </c>
      <c r="E90" s="1" t="str">
        <f>'TVK Spiele 23-24 Stand 17.09.23'!G90</f>
        <v>TVK Damen</v>
      </c>
      <c r="F90" s="1"/>
    </row>
    <row r="91" spans="1:6" x14ac:dyDescent="0.2">
      <c r="A91" s="30">
        <f>'TVK Spiele 23-24 Stand 17.09.23'!C91</f>
        <v>45305.583333333336</v>
      </c>
      <c r="B91" s="31">
        <f>'TVK Spiele 23-24 Stand 17.09.23'!D91</f>
        <v>45305.583333333336</v>
      </c>
      <c r="C91" s="33">
        <f>'TVK Spiele 23-24 Stand 17.09.23'!$D91</f>
        <v>45305.583333333336</v>
      </c>
      <c r="D91" s="15" t="str">
        <f>'TVK Spiele 23-24 Stand 17.09.23'!F91</f>
        <v>BBV Landau</v>
      </c>
      <c r="E91" s="1" t="str">
        <f>'TVK Spiele 23-24 Stand 17.09.23'!G91</f>
        <v>TVK U14w</v>
      </c>
      <c r="F91" s="1" t="str">
        <f>'TVK Spiele 23-24 Stand 17.09.23'!H91</f>
        <v>Turnhalle Horstringschule</v>
      </c>
    </row>
    <row r="92" spans="1:6" x14ac:dyDescent="0.2">
      <c r="A92" s="30">
        <f>'TVK Spiele 23-24 Stand 17.09.23'!C92</f>
        <v>45305.583333333336</v>
      </c>
      <c r="B92" s="31">
        <f>'TVK Spiele 23-24 Stand 17.09.23'!D92</f>
        <v>45305.583333333336</v>
      </c>
      <c r="C92" s="33">
        <f>'TVK Spiele 23-24 Stand 17.09.23'!$D92</f>
        <v>45305.583333333336</v>
      </c>
      <c r="D92" s="15" t="str">
        <f>'TVK Spiele 23-24 Stand 17.09.23'!F92</f>
        <v>TV Bad Bergzabern</v>
      </c>
      <c r="E92" s="1" t="str">
        <f>'TVK Spiele 23-24 Stand 17.09.23'!G92</f>
        <v>TVK U12mix2</v>
      </c>
      <c r="F92" s="1" t="str">
        <f>'TVK Spiele 23-24 Stand 17.09.23'!H92</f>
        <v>Verbandsgemeindehalle</v>
      </c>
    </row>
    <row r="93" spans="1:6" x14ac:dyDescent="0.2">
      <c r="A93" s="30">
        <f>'TVK Spiele 23-24 Stand 17.09.23'!C93</f>
        <v>45305.75</v>
      </c>
      <c r="B93" s="31">
        <f>'TVK Spiele 23-24 Stand 17.09.23'!D93</f>
        <v>45305.75</v>
      </c>
      <c r="C93" s="33">
        <f>'TVK Spiele 23-24 Stand 17.09.23'!$D93</f>
        <v>45305.75</v>
      </c>
      <c r="D93" s="15" t="str">
        <f>'TVK Spiele 23-24 Stand 17.09.23'!F93</f>
        <v>TV Bad Bergzabern 2</v>
      </c>
      <c r="E93" s="1" t="str">
        <f>'TVK Spiele 23-24 Stand 17.09.23'!G93</f>
        <v>TVK II</v>
      </c>
      <c r="F93" s="1" t="str">
        <f>'TVK Spiele 23-24 Stand 17.09.23'!H93</f>
        <v>Verbandsgemeindehalle</v>
      </c>
    </row>
    <row r="94" spans="1:6" x14ac:dyDescent="0.2">
      <c r="A94" s="30">
        <f>'TVK Spiele 23-24 Stand 17.09.23'!C94</f>
        <v>45311.5</v>
      </c>
      <c r="B94" s="31">
        <f>'TVK Spiele 23-24 Stand 17.09.23'!D94</f>
        <v>45311.5</v>
      </c>
      <c r="C94" s="33">
        <f>'TVK Spiele 23-24 Stand 17.09.23'!$D94</f>
        <v>45311.5</v>
      </c>
      <c r="D94" s="15" t="str">
        <f>'TVK Spiele 23-24 Stand 17.09.23'!F94</f>
        <v>TVK U16m2</v>
      </c>
      <c r="E94" s="1" t="str">
        <f>'TVK Spiele 23-24 Stand 17.09.23'!G94</f>
        <v>TSG Maxdorf</v>
      </c>
      <c r="F94" s="1" t="str">
        <f>'TVK Spiele 23-24 Stand 17.09.23'!H94</f>
        <v>Regionale Schule</v>
      </c>
    </row>
    <row r="95" spans="1:6" x14ac:dyDescent="0.2">
      <c r="A95" s="30">
        <f>'TVK Spiele 23-24 Stand 17.09.23'!C95</f>
        <v>45311.583333333336</v>
      </c>
      <c r="B95" s="31">
        <f>'TVK Spiele 23-24 Stand 17.09.23'!D95</f>
        <v>45311.583333333336</v>
      </c>
      <c r="C95" s="33">
        <f>'TVK Spiele 23-24 Stand 17.09.23'!$D95</f>
        <v>45311.583333333336</v>
      </c>
      <c r="D95" s="15" t="str">
        <f>'TVK Spiele 23-24 Stand 17.09.23'!F95</f>
        <v>TVK U16m</v>
      </c>
      <c r="E95" s="1" t="str">
        <f>'TVK Spiele 23-24 Stand 17.09.23'!G95</f>
        <v>TVG Baskets Trier 1</v>
      </c>
      <c r="F95" s="1" t="str">
        <f>'TVK Spiele 23-24 Stand 17.09.23'!H95</f>
        <v>Regionale Schule</v>
      </c>
    </row>
    <row r="96" spans="1:6" x14ac:dyDescent="0.2">
      <c r="A96" s="30">
        <f>'TVK Spiele 23-24 Stand 17.09.23'!C96</f>
        <v>45311.666666666664</v>
      </c>
      <c r="B96" s="31">
        <f>'TVK Spiele 23-24 Stand 17.09.23'!D96</f>
        <v>45311.666666666664</v>
      </c>
      <c r="C96" s="33">
        <f>'TVK Spiele 23-24 Stand 17.09.23'!$D96</f>
        <v>45311.666666666664</v>
      </c>
      <c r="D96" s="15" t="str">
        <f>'TVK Spiele 23-24 Stand 17.09.23'!F96</f>
        <v>TVK U18m</v>
      </c>
      <c r="E96" s="1" t="str">
        <f>'TVK Spiele 23-24 Stand 17.09.23'!G96</f>
        <v>TSG Maxdorf</v>
      </c>
      <c r="F96" s="1" t="str">
        <f>'TVK Spiele 23-24 Stand 17.09.23'!H96</f>
        <v>Regionale Schule</v>
      </c>
    </row>
    <row r="97" spans="1:6" x14ac:dyDescent="0.2">
      <c r="A97" s="30">
        <f>'TVK Spiele 23-24 Stand 17.09.23'!C97</f>
        <v>45311.75</v>
      </c>
      <c r="B97" s="31">
        <f>'TVK Spiele 23-24 Stand 17.09.23'!D97</f>
        <v>45311.75</v>
      </c>
      <c r="C97" s="33">
        <f>'TVK Spiele 23-24 Stand 17.09.23'!$D97</f>
        <v>45311.75</v>
      </c>
      <c r="D97" s="15" t="str">
        <f>'TVK Spiele 23-24 Stand 17.09.23'!F97</f>
        <v>TVK Damen</v>
      </c>
      <c r="E97" s="1" t="str">
        <f>'TVK Spiele 23-24 Stand 17.09.23'!G97</f>
        <v>TSG Maxdorf</v>
      </c>
      <c r="F97" s="1" t="str">
        <f>'TVK Spiele 23-24 Stand 17.09.23'!H97</f>
        <v>Regionale Schule</v>
      </c>
    </row>
    <row r="98" spans="1:6" x14ac:dyDescent="0.2">
      <c r="A98" s="30">
        <f>'TVK Spiele 23-24 Stand 17.09.23'!C98</f>
        <v>45311.833333333336</v>
      </c>
      <c r="B98" s="31">
        <f>'TVK Spiele 23-24 Stand 17.09.23'!D98</f>
        <v>45311.833333333336</v>
      </c>
      <c r="C98" s="33">
        <f>'TVK Spiele 23-24 Stand 17.09.23'!$D98</f>
        <v>45311.833333333336</v>
      </c>
      <c r="D98" s="15" t="str">
        <f>'TVK Spiele 23-24 Stand 17.09.23'!F98</f>
        <v>TVK I</v>
      </c>
      <c r="E98" s="1" t="str">
        <f>'TVK Spiele 23-24 Stand 17.09.23'!G98</f>
        <v>ASC Theresianum Mainz 2</v>
      </c>
      <c r="F98" s="1" t="str">
        <f>'TVK Spiele 23-24 Stand 17.09.23'!H98</f>
        <v>Regionale Schule</v>
      </c>
    </row>
    <row r="99" spans="1:6" x14ac:dyDescent="0.2">
      <c r="A99" s="30">
        <f>'TVK Spiele 23-24 Stand 17.09.23'!C99</f>
        <v>45312.5</v>
      </c>
      <c r="B99" s="31">
        <f>'TVK Spiele 23-24 Stand 17.09.23'!D99</f>
        <v>45312.5</v>
      </c>
      <c r="C99" s="33">
        <f>'TVK Spiele 23-24 Stand 17.09.23'!$D99</f>
        <v>45312.5</v>
      </c>
      <c r="D99" s="15" t="str">
        <f>'TVK Spiele 23-24 Stand 17.09.23'!F99</f>
        <v>TVK U12mix1</v>
      </c>
      <c r="E99" s="1" t="str">
        <f>'TVK Spiele 23-24 Stand 17.09.23'!G99</f>
        <v>SG TV Dürkheim-BB-Int. Speyer 1</v>
      </c>
      <c r="F99" s="1" t="str">
        <f>'TVK Spiele 23-24 Stand 17.09.23'!H99</f>
        <v>Regionale Schule</v>
      </c>
    </row>
    <row r="100" spans="1:6" x14ac:dyDescent="0.2">
      <c r="A100" s="30">
        <f>'TVK Spiele 23-24 Stand 17.09.23'!C100</f>
        <v>45312.583333333336</v>
      </c>
      <c r="B100" s="31">
        <f>'TVK Spiele 23-24 Stand 17.09.23'!D100</f>
        <v>45312.583333333336</v>
      </c>
      <c r="C100" s="33">
        <f>'TVK Spiele 23-24 Stand 17.09.23'!$D100</f>
        <v>45312.583333333336</v>
      </c>
      <c r="D100" s="15" t="str">
        <f>'TVK Spiele 23-24 Stand 17.09.23'!F100</f>
        <v>TVK U14m</v>
      </c>
      <c r="E100" s="1" t="str">
        <f>'TVK Spiele 23-24 Stand 17.09.23'!G100</f>
        <v>TSG Maxdorf</v>
      </c>
      <c r="F100" s="1" t="str">
        <f>'TVK Spiele 23-24 Stand 17.09.23'!H100</f>
        <v>Regionale Schule</v>
      </c>
    </row>
    <row r="101" spans="1:6" x14ac:dyDescent="0.2">
      <c r="A101" s="30">
        <f>'TVK Spiele 23-24 Stand 17.09.23'!C101</f>
        <v>45312.666666666664</v>
      </c>
      <c r="B101" s="31">
        <f>'TVK Spiele 23-24 Stand 17.09.23'!D101</f>
        <v>45312.666666666664</v>
      </c>
      <c r="C101" s="33">
        <f>'TVK Spiele 23-24 Stand 17.09.23'!$D101</f>
        <v>45312.666666666664</v>
      </c>
      <c r="D101" s="15" t="str">
        <f>'TVK Spiele 23-24 Stand 17.09.23'!F101</f>
        <v>TVK U16w</v>
      </c>
      <c r="E101" s="1" t="str">
        <f>'TVK Spiele 23-24 Stand 17.09.23'!G101</f>
        <v>TSG Maxdorf</v>
      </c>
      <c r="F101" s="1" t="str">
        <f>'TVK Spiele 23-24 Stand 17.09.23'!H101</f>
        <v>Regionale Schule</v>
      </c>
    </row>
    <row r="102" spans="1:6" x14ac:dyDescent="0.2">
      <c r="A102" s="30">
        <f>'TVK Spiele 23-24 Stand 17.09.23'!C102</f>
        <v>45318.583333333336</v>
      </c>
      <c r="B102" s="31">
        <f>'TVK Spiele 23-24 Stand 17.09.23'!D102</f>
        <v>45318.583333333336</v>
      </c>
      <c r="C102" s="33">
        <f>'TVK Spiele 23-24 Stand 17.09.23'!$D102</f>
        <v>45318.583333333336</v>
      </c>
      <c r="D102" s="15" t="str">
        <f>'TVK Spiele 23-24 Stand 17.09.23'!F102</f>
        <v>SG Ludwigshafen/Frankenthal</v>
      </c>
      <c r="E102" s="1" t="str">
        <f>'TVK Spiele 23-24 Stand 17.09.23'!G102</f>
        <v>TVK U14m</v>
      </c>
      <c r="F102" s="1" t="str">
        <f>'TVK Spiele 23-24 Stand 17.09.23'!H102</f>
        <v>Theodor-Heuss-Gymnasium</v>
      </c>
    </row>
    <row r="103" spans="1:6" x14ac:dyDescent="0.2">
      <c r="A103" s="30">
        <f>'TVK Spiele 23-24 Stand 17.09.23'!C103</f>
        <v>45318.666666666664</v>
      </c>
      <c r="B103" s="31">
        <f>'TVK Spiele 23-24 Stand 17.09.23'!D103</f>
        <v>45318.666666666664</v>
      </c>
      <c r="C103" s="33">
        <f>'TVK Spiele 23-24 Stand 17.09.23'!$D103</f>
        <v>45318.666666666664</v>
      </c>
      <c r="D103" s="15" t="str">
        <f>'TVK Spiele 23-24 Stand 17.09.23'!F103</f>
        <v>SG Ludwigshafen / Frankenthal</v>
      </c>
      <c r="E103" s="1" t="str">
        <f>'TVK Spiele 23-24 Stand 17.09.23'!G103</f>
        <v>TVK U14w</v>
      </c>
      <c r="F103" s="1" t="str">
        <f>'TVK Spiele 23-24 Stand 17.09.23'!H103</f>
        <v>Theodor-Heuss-Gymnasium</v>
      </c>
    </row>
    <row r="104" spans="1:6" x14ac:dyDescent="0.2">
      <c r="A104" s="30">
        <f>'TVK Spiele 23-24 Stand 17.09.23'!C104</f>
        <v>45319.458333333336</v>
      </c>
      <c r="B104" s="31">
        <f>'TVK Spiele 23-24 Stand 17.09.23'!D104</f>
        <v>45319.458333333336</v>
      </c>
      <c r="C104" s="33">
        <f>'TVK Spiele 23-24 Stand 17.09.23'!$D104</f>
        <v>45319.458333333336</v>
      </c>
      <c r="D104" s="15" t="str">
        <f>'TVK Spiele 23-24 Stand 17.09.23'!F104</f>
        <v>DJK Nieder-Olm e. V. 1</v>
      </c>
      <c r="E104" s="1" t="str">
        <f>'TVK Spiele 23-24 Stand 17.09.23'!G104</f>
        <v>TVK U12mix1</v>
      </c>
      <c r="F104" s="1" t="str">
        <f>'TVK Spiele 23-24 Stand 17.09.23'!H104</f>
        <v>Staatl. Gymnasium Nieder-Olm</v>
      </c>
    </row>
    <row r="105" spans="1:6" x14ac:dyDescent="0.2">
      <c r="A105" s="30">
        <f>'TVK Spiele 23-24 Stand 17.09.23'!C105</f>
        <v>45319.5</v>
      </c>
      <c r="B105" s="31">
        <f>'TVK Spiele 23-24 Stand 17.09.23'!D105</f>
        <v>45319.5</v>
      </c>
      <c r="C105" s="33">
        <f>'TVK Spiele 23-24 Stand 17.09.23'!$D105</f>
        <v>45319.5</v>
      </c>
      <c r="D105" s="15" t="str">
        <f>'TVK Spiele 23-24 Stand 17.09.23'!F105</f>
        <v>SG Ludwigshafen/Frankenthal</v>
      </c>
      <c r="E105" s="1" t="str">
        <f>'TVK Spiele 23-24 Stand 17.09.23'!G105</f>
        <v>TVK U16m2</v>
      </c>
      <c r="F105" s="1" t="str">
        <f>'TVK Spiele 23-24 Stand 17.09.23'!H105</f>
        <v>Robert Schuman IGS Frankenthal</v>
      </c>
    </row>
    <row r="106" spans="1:6" x14ac:dyDescent="0.2">
      <c r="A106" s="30">
        <f>'TVK Spiele 23-24 Stand 17.09.23'!C106</f>
        <v>45319.5</v>
      </c>
      <c r="B106" s="31">
        <f>'TVK Spiele 23-24 Stand 17.09.23'!D106</f>
        <v>45319.5</v>
      </c>
      <c r="C106" s="33">
        <f>'TVK Spiele 23-24 Stand 17.09.23'!$D106</f>
        <v>45319.5</v>
      </c>
      <c r="D106" s="15" t="str">
        <f>'TVK Spiele 23-24 Stand 17.09.23'!F106</f>
        <v>Kaiserslautern Thunderbolts e.V.</v>
      </c>
      <c r="E106" s="1" t="str">
        <f>'TVK Spiele 23-24 Stand 17.09.23'!G106</f>
        <v>TVK U16w</v>
      </c>
      <c r="F106" s="1" t="str">
        <f>'TVK Spiele 23-24 Stand 17.09.23'!H106</f>
        <v>Grundschule Betzenberg</v>
      </c>
    </row>
    <row r="107" spans="1:6" x14ac:dyDescent="0.2">
      <c r="A107" s="30">
        <f>'TVK Spiele 23-24 Stand 17.09.23'!C107</f>
        <v>45319.583333333336</v>
      </c>
      <c r="B107" s="31">
        <f>'TVK Spiele 23-24 Stand 17.09.23'!D107</f>
        <v>45319.583333333336</v>
      </c>
      <c r="C107" s="33">
        <f>'TVK Spiele 23-24 Stand 17.09.23'!$D107</f>
        <v>45319.583333333336</v>
      </c>
      <c r="D107" s="15" t="str">
        <f>'TVK Spiele 23-24 Stand 17.09.23'!F107</f>
        <v>SG Ludwigshafen/Frankenthal 2</v>
      </c>
      <c r="E107" s="1" t="str">
        <f>'TVK Spiele 23-24 Stand 17.09.23'!G107</f>
        <v>TVK II</v>
      </c>
      <c r="F107" s="1" t="str">
        <f>'TVK Spiele 23-24 Stand 17.09.23'!H107</f>
        <v>Robert Schuman IGS Frankenthal</v>
      </c>
    </row>
    <row r="108" spans="1:6" x14ac:dyDescent="0.2">
      <c r="A108" s="30">
        <f>'TVK Spiele 23-24 Stand 17.09.23'!C108</f>
        <v>45319.583333333336</v>
      </c>
      <c r="B108" s="31">
        <f>'TVK Spiele 23-24 Stand 17.09.23'!D108</f>
        <v>45319.583333333336</v>
      </c>
      <c r="C108" s="33">
        <f>'TVK Spiele 23-24 Stand 17.09.23'!$D108</f>
        <v>45319.583333333336</v>
      </c>
      <c r="D108" s="15" t="str">
        <f>'TVK Spiele 23-24 Stand 17.09.23'!F108</f>
        <v>Kaiserslautern Thunderbolts e.V.</v>
      </c>
      <c r="E108" s="1" t="str">
        <f>'TVK Spiele 23-24 Stand 17.09.23'!G108</f>
        <v>TVK U18m</v>
      </c>
      <c r="F108" s="1" t="str">
        <f>'TVK Spiele 23-24 Stand 17.09.23'!H108</f>
        <v>Grundschule Betzenberg</v>
      </c>
    </row>
    <row r="109" spans="1:6" x14ac:dyDescent="0.2">
      <c r="A109" s="30">
        <f>'TVK Spiele 23-24 Stand 17.09.23'!C109</f>
        <v>45319.666666666664</v>
      </c>
      <c r="B109" s="31">
        <f>'TVK Spiele 23-24 Stand 17.09.23'!D109</f>
        <v>45319.666666666664</v>
      </c>
      <c r="C109" s="33">
        <f>'TVK Spiele 23-24 Stand 17.09.23'!$D109</f>
        <v>45319.666666666664</v>
      </c>
      <c r="D109" s="15" t="str">
        <f>'TVK Spiele 23-24 Stand 17.09.23'!F109</f>
        <v>Kaiserslautern Thunderbolts e.V.</v>
      </c>
      <c r="E109" s="1" t="str">
        <f>'TVK Spiele 23-24 Stand 17.09.23'!G109</f>
        <v>TVK U16m</v>
      </c>
      <c r="F109" s="1" t="str">
        <f>'TVK Spiele 23-24 Stand 17.09.23'!H109</f>
        <v>Grundschule Betzenberg</v>
      </c>
    </row>
    <row r="110" spans="1:6" x14ac:dyDescent="0.2">
      <c r="A110" s="30">
        <f>'TVK Spiele 23-24 Stand 17.09.23'!C110</f>
        <v>45319.75</v>
      </c>
      <c r="B110" s="31">
        <f>'TVK Spiele 23-24 Stand 17.09.23'!D110</f>
        <v>45319.75</v>
      </c>
      <c r="C110" s="33">
        <f>'TVK Spiele 23-24 Stand 17.09.23'!$D110</f>
        <v>45319.75</v>
      </c>
      <c r="D110" s="15" t="str">
        <f>'TVK Spiele 23-24 Stand 17.09.23'!F110</f>
        <v>SG Ludwigshafen / Frankenthal</v>
      </c>
      <c r="E110" s="1" t="str">
        <f>'TVK Spiele 23-24 Stand 17.09.23'!G110</f>
        <v>TVK I</v>
      </c>
      <c r="F110" s="1" t="str">
        <f>'TVK Spiele 23-24 Stand 17.09.23'!H110</f>
        <v>Robert Schuman IGS Frankenthal</v>
      </c>
    </row>
    <row r="111" spans="1:6" x14ac:dyDescent="0.2">
      <c r="A111" s="30">
        <f>'TVK Spiele 23-24 Stand 17.09.23'!C111</f>
        <v>45325.625</v>
      </c>
      <c r="B111" s="31">
        <f>'TVK Spiele 23-24 Stand 17.09.23'!D111</f>
        <v>45325.625</v>
      </c>
      <c r="C111" s="33">
        <f>'TVK Spiele 23-24 Stand 17.09.23'!$D111</f>
        <v>45325.625</v>
      </c>
      <c r="D111" s="15" t="str">
        <f>'TVK Spiele 23-24 Stand 17.09.23'!F111</f>
        <v>TS Germersheim</v>
      </c>
      <c r="E111" s="1" t="str">
        <f>'TVK Spiele 23-24 Stand 17.09.23'!G111</f>
        <v>TVK U18m</v>
      </c>
      <c r="F111" s="1" t="str">
        <f>'TVK Spiele 23-24 Stand 17.09.23'!H111</f>
        <v>Berufsschulturnhalle</v>
      </c>
    </row>
    <row r="112" spans="1:6" x14ac:dyDescent="0.2">
      <c r="A112" s="30">
        <f>'TVK Spiele 23-24 Stand 17.09.23'!C112</f>
        <v>45325.75</v>
      </c>
      <c r="B112" s="31">
        <f>'TVK Spiele 23-24 Stand 17.09.23'!D112</f>
        <v>45325.75</v>
      </c>
      <c r="C112" s="33">
        <f>'TVK Spiele 23-24 Stand 17.09.23'!$D112</f>
        <v>45325.75</v>
      </c>
      <c r="D112" s="15" t="str">
        <f>'TVK Spiele 23-24 Stand 17.09.23'!F112</f>
        <v>TV Oppenheim</v>
      </c>
      <c r="E112" s="1" t="str">
        <f>'TVK Spiele 23-24 Stand 17.09.23'!G112</f>
        <v>TVK Damen</v>
      </c>
      <c r="F112" s="1" t="str">
        <f>'TVK Spiele 23-24 Stand 17.09.23'!H112</f>
        <v>IGS - An den Rheinauen - Neue Halle</v>
      </c>
    </row>
    <row r="113" spans="1:6" x14ac:dyDescent="0.2">
      <c r="A113" s="30">
        <f>'TVK Spiele 23-24 Stand 17.09.23'!C113</f>
        <v>45325.791666666664</v>
      </c>
      <c r="B113" s="31">
        <f>'TVK Spiele 23-24 Stand 17.09.23'!D113</f>
        <v>45325.791666666664</v>
      </c>
      <c r="C113" s="33">
        <f>'TVK Spiele 23-24 Stand 17.09.23'!$D113</f>
        <v>45325.791666666664</v>
      </c>
      <c r="D113" s="15" t="str">
        <f>'TVK Spiele 23-24 Stand 17.09.23'!F113</f>
        <v>TS Germersheim</v>
      </c>
      <c r="E113" s="1" t="str">
        <f>'TVK Spiele 23-24 Stand 17.09.23'!G113</f>
        <v>TVK I</v>
      </c>
      <c r="F113" s="1" t="str">
        <f>'TVK Spiele 23-24 Stand 17.09.23'!H113</f>
        <v>Berufsschulturnhalle</v>
      </c>
    </row>
    <row r="114" spans="1:6" x14ac:dyDescent="0.2">
      <c r="A114" s="30">
        <f>'TVK Spiele 23-24 Stand 17.09.23'!C114</f>
        <v>45326.5</v>
      </c>
      <c r="B114" s="31">
        <f>'TVK Spiele 23-24 Stand 17.09.23'!D114</f>
        <v>45326.5</v>
      </c>
      <c r="C114" s="33">
        <f>'TVK Spiele 23-24 Stand 17.09.23'!$D114</f>
        <v>45326.5</v>
      </c>
      <c r="D114" s="15" t="str">
        <f>'TVK Spiele 23-24 Stand 17.09.23'!F114</f>
        <v>BBC Mehlingen</v>
      </c>
      <c r="E114" s="1" t="str">
        <f>'TVK Spiele 23-24 Stand 17.09.23'!G114</f>
        <v>TVK U14m</v>
      </c>
      <c r="F114" s="1" t="str">
        <f>'TVK Spiele 23-24 Stand 17.09.23'!H114</f>
        <v>Mehrzweckhalle Mehlingen</v>
      </c>
    </row>
    <row r="115" spans="1:6" x14ac:dyDescent="0.2">
      <c r="A115" s="30">
        <f>'TVK Spiele 23-24 Stand 17.09.23'!C115</f>
        <v>45326.5</v>
      </c>
      <c r="B115" s="31">
        <f>'TVK Spiele 23-24 Stand 17.09.23'!D115</f>
        <v>45326.5</v>
      </c>
      <c r="C115" s="33">
        <f>'TVK Spiele 23-24 Stand 17.09.23'!$D115</f>
        <v>45326.5</v>
      </c>
      <c r="D115" s="15" t="str">
        <f>'TVK Spiele 23-24 Stand 17.09.23'!F115</f>
        <v>SG Towers Speyer/Schifferstadt 1</v>
      </c>
      <c r="E115" s="1" t="str">
        <f>'TVK Spiele 23-24 Stand 17.09.23'!G115</f>
        <v>TVK U12mix1</v>
      </c>
      <c r="F115" s="1" t="str">
        <f>'TVK Spiele 23-24 Stand 17.09.23'!H115</f>
        <v>Grundschule im Vogelgesang</v>
      </c>
    </row>
    <row r="116" spans="1:6" x14ac:dyDescent="0.2">
      <c r="A116" s="30">
        <f>'TVK Spiele 23-24 Stand 17.09.23'!C116</f>
        <v>45326.541666666664</v>
      </c>
      <c r="B116" s="31">
        <f>'TVK Spiele 23-24 Stand 17.09.23'!D116</f>
        <v>45326.541666666664</v>
      </c>
      <c r="C116" s="33">
        <f>'TVK Spiele 23-24 Stand 17.09.23'!$D116</f>
        <v>45326.541666666664</v>
      </c>
      <c r="D116" s="15" t="str">
        <f>'TVK Spiele 23-24 Stand 17.09.23'!F116</f>
        <v>SG TV Dürkheim/BIS Baskets Speyer</v>
      </c>
      <c r="E116" s="1" t="str">
        <f>'TVK Spiele 23-24 Stand 17.09.23'!G116</f>
        <v>TVK U16m</v>
      </c>
      <c r="F116" s="1" t="str">
        <f>'TVK Spiele 23-24 Stand 17.09.23'!H116</f>
        <v>TVD - Halle</v>
      </c>
    </row>
    <row r="117" spans="1:6" x14ac:dyDescent="0.2">
      <c r="A117" s="30">
        <f>'TVK Spiele 23-24 Stand 17.09.23'!C117</f>
        <v>45326.583333333336</v>
      </c>
      <c r="B117" s="31">
        <f>'TVK Spiele 23-24 Stand 17.09.23'!D117</f>
        <v>45326.583333333336</v>
      </c>
      <c r="C117" s="33">
        <f>'TVK Spiele 23-24 Stand 17.09.23'!$D117</f>
        <v>45326.583333333336</v>
      </c>
      <c r="D117" s="15" t="str">
        <f>'TVK Spiele 23-24 Stand 17.09.23'!F117</f>
        <v>BBC Mehlingen</v>
      </c>
      <c r="E117" s="1" t="str">
        <f>'TVK Spiele 23-24 Stand 17.09.23'!G117</f>
        <v>TVK U16w</v>
      </c>
      <c r="F117" s="1" t="str">
        <f>'TVK Spiele 23-24 Stand 17.09.23'!H117</f>
        <v>Mehrzweckhalle Mehlingen</v>
      </c>
    </row>
    <row r="118" spans="1:6" x14ac:dyDescent="0.2">
      <c r="A118" s="30">
        <f>'TVK Spiele 23-24 Stand 17.09.23'!C118</f>
        <v>45326.75</v>
      </c>
      <c r="B118" s="31">
        <f>'TVK Spiele 23-24 Stand 17.09.23'!D118</f>
        <v>45326.75</v>
      </c>
      <c r="C118" s="33">
        <f>'TVK Spiele 23-24 Stand 17.09.23'!$D118</f>
        <v>45326.75</v>
      </c>
      <c r="D118" s="15" t="str">
        <f>'TVK Spiele 23-24 Stand 17.09.23'!F118</f>
        <v>BBC Mehlingen</v>
      </c>
      <c r="E118" s="1" t="str">
        <f>'TVK Spiele 23-24 Stand 17.09.23'!G118</f>
        <v>TVK II</v>
      </c>
      <c r="F118" s="1" t="str">
        <f>'TVK Spiele 23-24 Stand 17.09.23'!H118</f>
        <v>Mehrzweckhalle Mehlingen</v>
      </c>
    </row>
    <row r="119" spans="1:6" x14ac:dyDescent="0.2">
      <c r="A119" s="30">
        <f>'TVK Spiele 23-24 Stand 17.09.23'!C119</f>
        <v>45332.583333333336</v>
      </c>
      <c r="B119" s="31">
        <f>'TVK Spiele 23-24 Stand 17.09.23'!D119</f>
        <v>45332.583333333336</v>
      </c>
      <c r="C119" s="33">
        <f>'TVK Spiele 23-24 Stand 17.09.23'!$D119</f>
        <v>45332.583333333336</v>
      </c>
      <c r="D119" s="15" t="str">
        <f>'TVK Spiele 23-24 Stand 17.09.23'!F119</f>
        <v>TVK U16m</v>
      </c>
      <c r="E119" s="1" t="str">
        <f>'TVK Spiele 23-24 Stand 17.09.23'!G119</f>
        <v>SG Saarland</v>
      </c>
      <c r="F119" s="1" t="str">
        <f>'TVK Spiele 23-24 Stand 17.09.23'!H119</f>
        <v>Regionale Schule</v>
      </c>
    </row>
    <row r="120" spans="1:6" x14ac:dyDescent="0.2">
      <c r="A120" s="30">
        <f>'TVK Spiele 23-24 Stand 17.09.23'!C120</f>
        <v>45339.625</v>
      </c>
      <c r="B120" s="31">
        <f>'TVK Spiele 23-24 Stand 17.09.23'!D120</f>
        <v>45339.625</v>
      </c>
      <c r="C120" s="33">
        <f>'TVK Spiele 23-24 Stand 17.09.23'!$D120</f>
        <v>45339.625</v>
      </c>
      <c r="D120" s="15" t="str">
        <f>'TVK Spiele 23-24 Stand 17.09.23'!F120</f>
        <v>ASC Theresianum Mainz I</v>
      </c>
      <c r="E120" s="1" t="str">
        <f>'TVK Spiele 23-24 Stand 17.09.23'!G120</f>
        <v>TVK U16m</v>
      </c>
      <c r="F120" s="1" t="str">
        <f>'TVK Spiele 23-24 Stand 17.09.23'!H120</f>
        <v>Theresianum Mainz</v>
      </c>
    </row>
    <row r="121" spans="1:6" x14ac:dyDescent="0.2">
      <c r="A121" s="30">
        <f>'TVK Spiele 23-24 Stand 17.09.23'!C121</f>
        <v>45346.5</v>
      </c>
      <c r="B121" s="31">
        <f>'TVK Spiele 23-24 Stand 17.09.23'!D121</f>
        <v>45346.5</v>
      </c>
      <c r="C121" s="33">
        <f>'TVK Spiele 23-24 Stand 17.09.23'!$D121</f>
        <v>45346.5</v>
      </c>
      <c r="D121" s="15" t="str">
        <f>'TVK Spiele 23-24 Stand 17.09.23'!F121</f>
        <v>TVK U16m2</v>
      </c>
      <c r="E121" s="1" t="str">
        <f>'TVK Spiele 23-24 Stand 17.09.23'!G121</f>
        <v>1. FC Kaiserslautern 2</v>
      </c>
      <c r="F121" s="1" t="str">
        <f>'TVK Spiele 23-24 Stand 17.09.23'!H121</f>
        <v>Regionale Schule</v>
      </c>
    </row>
    <row r="122" spans="1:6" x14ac:dyDescent="0.2">
      <c r="A122" s="30">
        <f>'TVK Spiele 23-24 Stand 17.09.23'!C122</f>
        <v>45346.583333333336</v>
      </c>
      <c r="B122" s="31">
        <f>'TVK Spiele 23-24 Stand 17.09.23'!D122</f>
        <v>45346.583333333336</v>
      </c>
      <c r="C122" s="33">
        <f>'TVK Spiele 23-24 Stand 17.09.23'!$D122</f>
        <v>45346.583333333336</v>
      </c>
      <c r="D122" s="15" t="str">
        <f>'TVK Spiele 23-24 Stand 17.09.23'!F122</f>
        <v>TVK U16m</v>
      </c>
      <c r="E122" s="1" t="str">
        <f>'TVK Spiele 23-24 Stand 17.09.23'!G122</f>
        <v>VfL Bad Kreuznach I</v>
      </c>
      <c r="F122" s="1" t="str">
        <f>'TVK Spiele 23-24 Stand 17.09.23'!H122</f>
        <v>Regionale Schule</v>
      </c>
    </row>
    <row r="123" spans="1:6" x14ac:dyDescent="0.2">
      <c r="A123" s="30">
        <f>'TVK Spiele 23-24 Stand 17.09.23'!C123</f>
        <v>45346.666666666664</v>
      </c>
      <c r="B123" s="31">
        <f>'TVK Spiele 23-24 Stand 17.09.23'!D123</f>
        <v>45346.666666666664</v>
      </c>
      <c r="C123" s="33">
        <f>'TVK Spiele 23-24 Stand 17.09.23'!$D123</f>
        <v>45346.666666666664</v>
      </c>
      <c r="D123" s="15" t="str">
        <f>'TVK Spiele 23-24 Stand 17.09.23'!F123</f>
        <v>TVK U18m</v>
      </c>
      <c r="E123" s="1" t="str">
        <f>'TVK Spiele 23-24 Stand 17.09.23'!G123</f>
        <v>1. FC Kaiserslautern</v>
      </c>
      <c r="F123" s="1" t="str">
        <f>'TVK Spiele 23-24 Stand 17.09.23'!H123</f>
        <v>Regionale Schule</v>
      </c>
    </row>
    <row r="124" spans="1:6" x14ac:dyDescent="0.2">
      <c r="A124" s="30">
        <f>'TVK Spiele 23-24 Stand 17.09.23'!C124</f>
        <v>45346.75</v>
      </c>
      <c r="B124" s="31">
        <f>'TVK Spiele 23-24 Stand 17.09.23'!D124</f>
        <v>45346.75</v>
      </c>
      <c r="C124" s="33">
        <f>'TVK Spiele 23-24 Stand 17.09.23'!$D124</f>
        <v>45346.75</v>
      </c>
      <c r="D124" s="15" t="str">
        <f>'TVK Spiele 23-24 Stand 17.09.23'!F124</f>
        <v>TVK Damen</v>
      </c>
      <c r="E124" s="1" t="str">
        <f>'TVK Spiele 23-24 Stand 17.09.23'!G124</f>
        <v>1. FC Kaiserslautern 2</v>
      </c>
      <c r="F124" s="1" t="str">
        <f>'TVK Spiele 23-24 Stand 17.09.23'!H124</f>
        <v>Regionale Schule</v>
      </c>
    </row>
    <row r="125" spans="1:6" x14ac:dyDescent="0.2">
      <c r="A125" s="30">
        <f>'TVK Spiele 23-24 Stand 17.09.23'!C125</f>
        <v>45346.833333333336</v>
      </c>
      <c r="B125" s="31">
        <f>'TVK Spiele 23-24 Stand 17.09.23'!D125</f>
        <v>45346.833333333336</v>
      </c>
      <c r="C125" s="33">
        <f>'TVK Spiele 23-24 Stand 17.09.23'!$D125</f>
        <v>45346.833333333336</v>
      </c>
      <c r="D125" s="15" t="str">
        <f>'TVK Spiele 23-24 Stand 17.09.23'!F125</f>
        <v>TVK I</v>
      </c>
      <c r="E125" s="1" t="str">
        <f>'TVK Spiele 23-24 Stand 17.09.23'!G125</f>
        <v>1. FC Kaiserslautern 2</v>
      </c>
      <c r="F125" s="1" t="str">
        <f>'TVK Spiele 23-24 Stand 17.09.23'!H125</f>
        <v>Regionale Schule</v>
      </c>
    </row>
    <row r="126" spans="1:6" x14ac:dyDescent="0.2">
      <c r="A126" s="30">
        <f>'TVK Spiele 23-24 Stand 17.09.23'!C126</f>
        <v>45347.416666666664</v>
      </c>
      <c r="B126" s="31">
        <f>'TVK Spiele 23-24 Stand 17.09.23'!D126</f>
        <v>45347.416666666664</v>
      </c>
      <c r="C126" s="33">
        <f>'TVK Spiele 23-24 Stand 17.09.23'!$D126</f>
        <v>45347.416666666664</v>
      </c>
      <c r="D126" s="15" t="str">
        <f>'TVK Spiele 23-24 Stand 17.09.23'!F126</f>
        <v>TVK U12mix2</v>
      </c>
      <c r="E126" s="1" t="str">
        <f>'TVK Spiele 23-24 Stand 17.09.23'!G126</f>
        <v>1. FC Kaiserslautern 2</v>
      </c>
      <c r="F126" s="1" t="str">
        <f>'TVK Spiele 23-24 Stand 17.09.23'!H126</f>
        <v>Regionale Schule</v>
      </c>
    </row>
    <row r="127" spans="1:6" x14ac:dyDescent="0.2">
      <c r="A127" s="30">
        <f>'TVK Spiele 23-24 Stand 17.09.23'!C127</f>
        <v>45347.5</v>
      </c>
      <c r="B127" s="31">
        <f>'TVK Spiele 23-24 Stand 17.09.23'!D127</f>
        <v>45347.5</v>
      </c>
      <c r="C127" s="33">
        <f>'TVK Spiele 23-24 Stand 17.09.23'!$D127</f>
        <v>45347.5</v>
      </c>
      <c r="D127" s="15" t="str">
        <f>'TVK Spiele 23-24 Stand 17.09.23'!F127</f>
        <v>TVK U12mix1</v>
      </c>
      <c r="E127" s="1" t="str">
        <f>'TVK Spiele 23-24 Stand 17.09.23'!G127</f>
        <v>1. FC Kaiserslautern 1</v>
      </c>
      <c r="F127" s="1" t="str">
        <f>'TVK Spiele 23-24 Stand 17.09.23'!H127</f>
        <v>Regionale Schule</v>
      </c>
    </row>
    <row r="128" spans="1:6" x14ac:dyDescent="0.2">
      <c r="A128" s="30">
        <f>'TVK Spiele 23-24 Stand 17.09.23'!C128</f>
        <v>45347.583333333336</v>
      </c>
      <c r="B128" s="31">
        <f>'TVK Spiele 23-24 Stand 17.09.23'!D128</f>
        <v>45347.583333333336</v>
      </c>
      <c r="C128" s="33">
        <f>'TVK Spiele 23-24 Stand 17.09.23'!$D128</f>
        <v>45347.583333333336</v>
      </c>
      <c r="D128" s="15" t="str">
        <f>'TVK Spiele 23-24 Stand 17.09.23'!F128</f>
        <v>TVK U14m</v>
      </c>
      <c r="E128" s="1" t="str">
        <f>'TVK Spiele 23-24 Stand 17.09.23'!G128</f>
        <v>1. FC Kaiserslautern 2</v>
      </c>
      <c r="F128" s="1" t="str">
        <f>'TVK Spiele 23-24 Stand 17.09.23'!H128</f>
        <v>Regionale Schule</v>
      </c>
    </row>
    <row r="129" spans="1:6" x14ac:dyDescent="0.2">
      <c r="A129" s="30">
        <f>'TVK Spiele 23-24 Stand 17.09.23'!C129</f>
        <v>45347.666666666664</v>
      </c>
      <c r="B129" s="31">
        <f>'TVK Spiele 23-24 Stand 17.09.23'!D129</f>
        <v>45347.666666666664</v>
      </c>
      <c r="C129" s="33">
        <f>'TVK Spiele 23-24 Stand 17.09.23'!$D129</f>
        <v>45347.666666666664</v>
      </c>
      <c r="D129" s="15" t="str">
        <f>'TVK Spiele 23-24 Stand 17.09.23'!F129</f>
        <v>TVK U14w</v>
      </c>
      <c r="E129" s="1" t="str">
        <f>'TVK Spiele 23-24 Stand 17.09.23'!G129</f>
        <v>1. FC Kaiserslautern</v>
      </c>
      <c r="F129" s="1" t="str">
        <f>'TVK Spiele 23-24 Stand 17.09.23'!H129</f>
        <v>Regionale Schule</v>
      </c>
    </row>
    <row r="130" spans="1:6" x14ac:dyDescent="0.2">
      <c r="A130" s="30">
        <f>'TVK Spiele 23-24 Stand 17.09.23'!C130</f>
        <v>45347.75</v>
      </c>
      <c r="B130" s="31">
        <f>'TVK Spiele 23-24 Stand 17.09.23'!D130</f>
        <v>45347.75</v>
      </c>
      <c r="C130" s="33">
        <f>'TVK Spiele 23-24 Stand 17.09.23'!$D130</f>
        <v>45347.75</v>
      </c>
      <c r="D130" s="15" t="str">
        <f>'TVK Spiele 23-24 Stand 17.09.23'!F130</f>
        <v>TVK U16w</v>
      </c>
      <c r="E130" s="1" t="str">
        <f>'TVK Spiele 23-24 Stand 17.09.23'!G130</f>
        <v>SG Towers Speyer/Schifferstadt</v>
      </c>
      <c r="F130" s="1" t="str">
        <f>'TVK Spiele 23-24 Stand 17.09.23'!H130</f>
        <v>Regionale Schule</v>
      </c>
    </row>
    <row r="131" spans="1:6" x14ac:dyDescent="0.2">
      <c r="A131" s="30">
        <f>'TVK Spiele 23-24 Stand 17.09.23'!C131</f>
        <v>45353.458333333336</v>
      </c>
      <c r="B131" s="31">
        <f>'TVK Spiele 23-24 Stand 17.09.23'!D131</f>
        <v>45353.458333333336</v>
      </c>
      <c r="C131" s="33">
        <f>'TVK Spiele 23-24 Stand 17.09.23'!$D131</f>
        <v>45353.458333333336</v>
      </c>
      <c r="D131" s="15" t="str">
        <f>'TVK Spiele 23-24 Stand 17.09.23'!F131</f>
        <v>SG TV Dürkheim-BB-Int. Speyer 2</v>
      </c>
      <c r="E131" s="1" t="str">
        <f>'TVK Spiele 23-24 Stand 17.09.23'!G131</f>
        <v>TVK U12mix2</v>
      </c>
      <c r="F131" s="1" t="str">
        <f>'TVK Spiele 23-24 Stand 17.09.23'!H131</f>
        <v>TVD - Halle</v>
      </c>
    </row>
    <row r="132" spans="1:6" x14ac:dyDescent="0.2">
      <c r="A132" s="30">
        <f>'TVK Spiele 23-24 Stand 17.09.23'!C132</f>
        <v>45353.666666666664</v>
      </c>
      <c r="B132" s="31">
        <f>'TVK Spiele 23-24 Stand 17.09.23'!D132</f>
        <v>45353.666666666664</v>
      </c>
      <c r="C132" s="33">
        <f>'TVK Spiele 23-24 Stand 17.09.23'!$D132</f>
        <v>45353.666666666664</v>
      </c>
      <c r="D132" s="15" t="str">
        <f>'TVK Spiele 23-24 Stand 17.09.23'!F132</f>
        <v>TV St. Ingbert</v>
      </c>
      <c r="E132" s="1" t="str">
        <f>'TVK Spiele 23-24 Stand 17.09.23'!G132</f>
        <v>TVK U16m</v>
      </c>
      <c r="F132" s="1" t="str">
        <f>'TVK Spiele 23-24 Stand 17.09.23'!H132</f>
        <v>Kreissporthalle Wallerfeld</v>
      </c>
    </row>
    <row r="133" spans="1:6" x14ac:dyDescent="0.2">
      <c r="A133" s="30">
        <f>'TVK Spiele 23-24 Stand 17.09.23'!C133</f>
        <v>45354.458333333336</v>
      </c>
      <c r="B133" s="31">
        <f>'TVK Spiele 23-24 Stand 17.09.23'!D133</f>
        <v>45354.458333333336</v>
      </c>
      <c r="C133" s="33">
        <f>'TVK Spiele 23-24 Stand 17.09.23'!$D133</f>
        <v>45354.458333333336</v>
      </c>
      <c r="D133" s="15" t="str">
        <f>'TVK Spiele 23-24 Stand 17.09.23'!F133</f>
        <v>TV Dürkheim</v>
      </c>
      <c r="E133" s="1" t="str">
        <f>'TVK Spiele 23-24 Stand 17.09.23'!G133</f>
        <v>TVK U14w</v>
      </c>
      <c r="F133" s="1" t="str">
        <f>'TVK Spiele 23-24 Stand 17.09.23'!H133</f>
        <v>TVD - Halle</v>
      </c>
    </row>
    <row r="134" spans="1:6" x14ac:dyDescent="0.2">
      <c r="A134" s="30">
        <f>'TVK Spiele 23-24 Stand 17.09.23'!C134</f>
        <v>45354.5</v>
      </c>
      <c r="B134" s="31">
        <f>'TVK Spiele 23-24 Stand 17.09.23'!D134</f>
        <v>45354.5</v>
      </c>
      <c r="C134" s="33">
        <f>'TVK Spiele 23-24 Stand 17.09.23'!$D134</f>
        <v>45354.5</v>
      </c>
      <c r="D134" s="15" t="str">
        <f>'TVK Spiele 23-24 Stand 17.09.23'!F134</f>
        <v>VT Zweibrücken</v>
      </c>
      <c r="E134" s="1" t="str">
        <f>'TVK Spiele 23-24 Stand 17.09.23'!G134</f>
        <v>TVK U16w</v>
      </c>
      <c r="F134" s="1" t="str">
        <f>'TVK Spiele 23-24 Stand 17.09.23'!H134</f>
        <v>Ignaz-Roth-Halle</v>
      </c>
    </row>
    <row r="135" spans="1:6" x14ac:dyDescent="0.2">
      <c r="A135" s="30">
        <f>'TVK Spiele 23-24 Stand 17.09.23'!C135</f>
        <v>45354.5625</v>
      </c>
      <c r="B135" s="31">
        <f>'TVK Spiele 23-24 Stand 17.09.23'!D135</f>
        <v>45354.5625</v>
      </c>
      <c r="C135" s="33">
        <f>'TVK Spiele 23-24 Stand 17.09.23'!$D135</f>
        <v>45354.5625</v>
      </c>
      <c r="D135" s="15" t="str">
        <f>'TVK Spiele 23-24 Stand 17.09.23'!F135</f>
        <v>SG TV Dürkheim-BB-Int. Speyer 2</v>
      </c>
      <c r="E135" s="1" t="str">
        <f>'TVK Spiele 23-24 Stand 17.09.23'!G135</f>
        <v>TVK U14m</v>
      </c>
      <c r="F135" s="1" t="str">
        <f>'TVK Spiele 23-24 Stand 17.09.23'!H135</f>
        <v>TVD - Halle</v>
      </c>
    </row>
    <row r="136" spans="1:6" x14ac:dyDescent="0.2">
      <c r="A136" s="30">
        <f>'TVK Spiele 23-24 Stand 17.09.23'!C136</f>
        <v>45354.583333333336</v>
      </c>
      <c r="B136" s="31">
        <f>'TVK Spiele 23-24 Stand 17.09.23'!D136</f>
        <v>45354.583333333336</v>
      </c>
      <c r="C136" s="33">
        <f>'TVK Spiele 23-24 Stand 17.09.23'!$D136</f>
        <v>45354.583333333336</v>
      </c>
      <c r="D136" s="15" t="str">
        <f>'TVK Spiele 23-24 Stand 17.09.23'!F136</f>
        <v>DJK Nieder-Olm 2</v>
      </c>
      <c r="E136" s="1" t="str">
        <f>'TVK Spiele 23-24 Stand 17.09.23'!G136</f>
        <v>TVK I</v>
      </c>
      <c r="F136" s="1" t="str">
        <f>'TVK Spiele 23-24 Stand 17.09.23'!H136</f>
        <v>Heinz-Kerz-Halle</v>
      </c>
    </row>
    <row r="137" spans="1:6" x14ac:dyDescent="0.2">
      <c r="A137" s="30">
        <f>'TVK Spiele 23-24 Stand 17.09.23'!C137</f>
        <v>45354.583333333336</v>
      </c>
      <c r="B137" s="31">
        <f>'TVK Spiele 23-24 Stand 17.09.23'!D137</f>
        <v>45354.583333333336</v>
      </c>
      <c r="C137" s="33">
        <f>'TVK Spiele 23-24 Stand 17.09.23'!$D137</f>
        <v>45354.583333333336</v>
      </c>
      <c r="D137" s="15" t="str">
        <f>'TVK Spiele 23-24 Stand 17.09.23'!F137</f>
        <v>VT Zweibrücken</v>
      </c>
      <c r="E137" s="1" t="str">
        <f>'TVK Spiele 23-24 Stand 17.09.23'!G137</f>
        <v>TVK U18m</v>
      </c>
      <c r="F137" s="1" t="str">
        <f>'TVK Spiele 23-24 Stand 17.09.23'!H137</f>
        <v>Ignaz-Roth-Halle</v>
      </c>
    </row>
    <row r="138" spans="1:6" x14ac:dyDescent="0.2">
      <c r="A138" s="30">
        <f>'TVK Spiele 23-24 Stand 17.09.23'!C138</f>
        <v>45354.666666666664</v>
      </c>
      <c r="B138" s="31">
        <f>'TVK Spiele 23-24 Stand 17.09.23'!D138</f>
        <v>45354.666666666664</v>
      </c>
      <c r="C138" s="33">
        <f>'TVK Spiele 23-24 Stand 17.09.23'!$D138</f>
        <v>45354.666666666664</v>
      </c>
      <c r="D138" s="15" t="str">
        <f>'TVK Spiele 23-24 Stand 17.09.23'!F138</f>
        <v>TSG Grünstadt</v>
      </c>
      <c r="E138" s="1" t="str">
        <f>'TVK Spiele 23-24 Stand 17.09.23'!G138</f>
        <v>TVK U16m2</v>
      </c>
      <c r="F138" s="1" t="str">
        <f>'TVK Spiele 23-24 Stand 17.09.23'!H138</f>
        <v>Leininger Gymnasium</v>
      </c>
    </row>
    <row r="139" spans="1:6" x14ac:dyDescent="0.2">
      <c r="A139" s="30">
        <f>'TVK Spiele 23-24 Stand 17.09.23'!C139</f>
        <v>45354.75</v>
      </c>
      <c r="B139" s="31">
        <f>'TVK Spiele 23-24 Stand 17.09.23'!D139</f>
        <v>45354.75</v>
      </c>
      <c r="C139" s="33">
        <f>'TVK Spiele 23-24 Stand 17.09.23'!$D139</f>
        <v>45354.75</v>
      </c>
      <c r="D139" s="15" t="str">
        <f>'TVK Spiele 23-24 Stand 17.09.23'!F139</f>
        <v>VT Zweibrücken 2</v>
      </c>
      <c r="E139" s="1" t="str">
        <f>'TVK Spiele 23-24 Stand 17.09.23'!G139</f>
        <v>TVK II</v>
      </c>
      <c r="F139" s="1" t="str">
        <f>'TVK Spiele 23-24 Stand 17.09.23'!H139</f>
        <v>Ignaz-Roth-Halle</v>
      </c>
    </row>
    <row r="140" spans="1:6" x14ac:dyDescent="0.2">
      <c r="A140" s="30">
        <f>'TVK Spiele 23-24 Stand 17.09.23'!C140</f>
        <v>45360.5</v>
      </c>
      <c r="B140" s="31">
        <f>'TVK Spiele 23-24 Stand 17.09.23'!D140</f>
        <v>45360.5</v>
      </c>
      <c r="C140" s="33">
        <f>'TVK Spiele 23-24 Stand 17.09.23'!$D140</f>
        <v>45360.5</v>
      </c>
      <c r="D140" s="15" t="str">
        <f>'TVK Spiele 23-24 Stand 17.09.23'!F140</f>
        <v>TVK U16m2</v>
      </c>
      <c r="E140" s="1" t="str">
        <f>'TVK Spiele 23-24 Stand 17.09.23'!G140</f>
        <v>Eintracht Lambsheim e.V.</v>
      </c>
      <c r="F140" s="1" t="str">
        <f>'TVK Spiele 23-24 Stand 17.09.23'!H140</f>
        <v>Regionale Schule</v>
      </c>
    </row>
    <row r="141" spans="1:6" x14ac:dyDescent="0.2">
      <c r="A141" s="30">
        <f>'TVK Spiele 23-24 Stand 17.09.23'!C141</f>
        <v>45360.583333333336</v>
      </c>
      <c r="B141" s="31">
        <f>'TVK Spiele 23-24 Stand 17.09.23'!D141</f>
        <v>45360.583333333336</v>
      </c>
      <c r="C141" s="33">
        <f>'TVK Spiele 23-24 Stand 17.09.23'!$D141</f>
        <v>45360.583333333336</v>
      </c>
      <c r="D141" s="15" t="str">
        <f>'TVK Spiele 23-24 Stand 17.09.23'!F141</f>
        <v>TVK U16m</v>
      </c>
      <c r="E141" s="1" t="str">
        <f>'TVK Spiele 23-24 Stand 17.09.23'!G141</f>
        <v>Trimmelter SV</v>
      </c>
      <c r="F141" s="1" t="str">
        <f>'TVK Spiele 23-24 Stand 17.09.23'!H141</f>
        <v>Regionale Schule</v>
      </c>
    </row>
    <row r="142" spans="1:6" x14ac:dyDescent="0.2">
      <c r="A142" s="30">
        <f>'TVK Spiele 23-24 Stand 17.09.23'!C142</f>
        <v>45360.666666666664</v>
      </c>
      <c r="B142" s="31">
        <f>'TVK Spiele 23-24 Stand 17.09.23'!D142</f>
        <v>45360.666666666664</v>
      </c>
      <c r="C142" s="33">
        <f>'TVK Spiele 23-24 Stand 17.09.23'!$D142</f>
        <v>45360.666666666664</v>
      </c>
      <c r="D142" s="15" t="str">
        <f>'TVK Spiele 23-24 Stand 17.09.23'!F142</f>
        <v>TVK II</v>
      </c>
      <c r="E142" s="1" t="str">
        <f>'TVK Spiele 23-24 Stand 17.09.23'!G142</f>
        <v>Eintracht Lambsheim 2</v>
      </c>
      <c r="F142" s="1" t="str">
        <f>'TVK Spiele 23-24 Stand 17.09.23'!H142</f>
        <v>Regionale Schule</v>
      </c>
    </row>
    <row r="143" spans="1:6" x14ac:dyDescent="0.2">
      <c r="A143" s="30">
        <f>'TVK Spiele 23-24 Stand 17.09.23'!C143</f>
        <v>45360.833333333336</v>
      </c>
      <c r="B143" s="31">
        <f>'TVK Spiele 23-24 Stand 17.09.23'!D143</f>
        <v>45360.833333333336</v>
      </c>
      <c r="C143" s="33">
        <f>'TVK Spiele 23-24 Stand 17.09.23'!$D143</f>
        <v>45360.833333333336</v>
      </c>
      <c r="D143" s="15" t="str">
        <f>'TVK Spiele 23-24 Stand 17.09.23'!F143</f>
        <v>TVK I</v>
      </c>
      <c r="E143" s="1" t="str">
        <f>'TVK Spiele 23-24 Stand 17.09.23'!G143</f>
        <v>BBC Fastbreakers Rockenhausen</v>
      </c>
      <c r="F143" s="1" t="str">
        <f>'TVK Spiele 23-24 Stand 17.09.23'!H143</f>
        <v>Regionale Schule</v>
      </c>
    </row>
    <row r="144" spans="1:6" x14ac:dyDescent="0.2">
      <c r="A144" s="30">
        <f>'TVK Spiele 23-24 Stand 17.09.23'!C144</f>
        <v>45361.416666666664</v>
      </c>
      <c r="B144" s="31">
        <f>'TVK Spiele 23-24 Stand 17.09.23'!D144</f>
        <v>45361.416666666664</v>
      </c>
      <c r="C144" s="33">
        <f>'TVK Spiele 23-24 Stand 17.09.23'!$D144</f>
        <v>45361.416666666664</v>
      </c>
      <c r="D144" s="15" t="str">
        <f>'TVK Spiele 23-24 Stand 17.09.23'!F144</f>
        <v>TVK U12mix1</v>
      </c>
      <c r="E144" s="1" t="str">
        <f>'TVK Spiele 23-24 Stand 17.09.23'!G144</f>
        <v>ASC Theresianum 1</v>
      </c>
      <c r="F144" s="1" t="str">
        <f>'TVK Spiele 23-24 Stand 17.09.23'!H144</f>
        <v>Regionale Schule</v>
      </c>
    </row>
    <row r="145" spans="1:6" x14ac:dyDescent="0.2">
      <c r="A145" s="30">
        <f>'TVK Spiele 23-24 Stand 17.09.23'!C145</f>
        <v>45361.5</v>
      </c>
      <c r="B145" s="31">
        <f>'TVK Spiele 23-24 Stand 17.09.23'!D145</f>
        <v>45361.5</v>
      </c>
      <c r="C145" s="33">
        <f>'TVK Spiele 23-24 Stand 17.09.23'!$D145</f>
        <v>45361.5</v>
      </c>
      <c r="D145" s="15" t="str">
        <f>'TVK Spiele 23-24 Stand 17.09.23'!F145</f>
        <v>TVK U12mix2</v>
      </c>
      <c r="E145" s="1" t="str">
        <f>'TVK Spiele 23-24 Stand 17.09.23'!G145</f>
        <v>Eintracht Lambsheim e.V.</v>
      </c>
      <c r="F145" s="1" t="str">
        <f>'TVK Spiele 23-24 Stand 17.09.23'!H145</f>
        <v>Regionale Schule</v>
      </c>
    </row>
    <row r="146" spans="1:6" x14ac:dyDescent="0.2">
      <c r="A146" s="30">
        <f>'TVK Spiele 23-24 Stand 17.09.23'!C146</f>
        <v>45361.583333333336</v>
      </c>
      <c r="B146" s="31">
        <f>'TVK Spiele 23-24 Stand 17.09.23'!D146</f>
        <v>45361.583333333336</v>
      </c>
      <c r="C146" s="33">
        <f>'TVK Spiele 23-24 Stand 17.09.23'!$D146</f>
        <v>45361.583333333336</v>
      </c>
      <c r="D146" s="15" t="str">
        <f>'TVK Spiele 23-24 Stand 17.09.23'!F146</f>
        <v>TVK U14m</v>
      </c>
      <c r="E146" s="1" t="str">
        <f>'TVK Spiele 23-24 Stand 17.09.23'!G146</f>
        <v>BBC Rockenhausen</v>
      </c>
      <c r="F146" s="1" t="str">
        <f>'TVK Spiele 23-24 Stand 17.09.23'!H146</f>
        <v>Regionale Schule</v>
      </c>
    </row>
    <row r="147" spans="1:6" x14ac:dyDescent="0.2">
      <c r="A147" s="30">
        <f>'TVK Spiele 23-24 Stand 17.09.23'!C147</f>
        <v>45361.666666666664</v>
      </c>
      <c r="B147" s="31">
        <f>'TVK Spiele 23-24 Stand 17.09.23'!D147</f>
        <v>45361.666666666664</v>
      </c>
      <c r="C147" s="33">
        <f>'TVK Spiele 23-24 Stand 17.09.23'!$D147</f>
        <v>45361.666666666664</v>
      </c>
      <c r="D147" s="15" t="str">
        <f>'TVK Spiele 23-24 Stand 17.09.23'!F147</f>
        <v>TVK U16w</v>
      </c>
      <c r="E147" s="1" t="str">
        <f>'TVK Spiele 23-24 Stand 17.09.23'!G147</f>
        <v>Eintracht Lambsheim e.V.</v>
      </c>
      <c r="F147" s="1" t="str">
        <f>'TVK Spiele 23-24 Stand 17.09.23'!H147</f>
        <v>Regionale Schule</v>
      </c>
    </row>
    <row r="148" spans="1:6" x14ac:dyDescent="0.2">
      <c r="A148" s="30">
        <f>'TVK Spiele 23-24 Stand 17.09.23'!C148</f>
        <v>45367.5</v>
      </c>
      <c r="B148" s="31">
        <f>'TVK Spiele 23-24 Stand 17.09.23'!D148</f>
        <v>45367.5</v>
      </c>
      <c r="C148" s="33">
        <f>'TVK Spiele 23-24 Stand 17.09.23'!$D148</f>
        <v>45367.5</v>
      </c>
      <c r="D148" s="15" t="str">
        <f>'TVK Spiele 23-24 Stand 17.09.23'!F148</f>
        <v>TSG Maxdorf 1</v>
      </c>
      <c r="E148" s="1" t="str">
        <f>'TVK Spiele 23-24 Stand 17.09.23'!G148</f>
        <v>TVK U12mix1</v>
      </c>
      <c r="F148" s="1" t="str">
        <f>'TVK Spiele 23-24 Stand 17.09.23'!H148</f>
        <v>Waldsporthalle</v>
      </c>
    </row>
    <row r="149" spans="1:6" x14ac:dyDescent="0.2">
      <c r="A149" s="30">
        <f>'TVK Spiele 23-24 Stand 17.09.23'!C149</f>
        <v>45367.583333333336</v>
      </c>
      <c r="B149" s="31">
        <f>'TVK Spiele 23-24 Stand 17.09.23'!D149</f>
        <v>45367.583333333336</v>
      </c>
      <c r="C149" s="33">
        <f>'TVK Spiele 23-24 Stand 17.09.23'!$D149</f>
        <v>45367.583333333336</v>
      </c>
      <c r="D149" s="15" t="str">
        <f>'TVK Spiele 23-24 Stand 17.09.23'!F149</f>
        <v>Eintracht Lambsheim e.V.</v>
      </c>
      <c r="E149" s="1" t="str">
        <f>'TVK Spiele 23-24 Stand 17.09.23'!G149</f>
        <v>TVK U14m</v>
      </c>
      <c r="F149" s="1" t="str">
        <f>'TVK Spiele 23-24 Stand 17.09.23'!H149</f>
        <v>Karl-Wendel-Schule</v>
      </c>
    </row>
    <row r="150" spans="1:6" x14ac:dyDescent="0.2">
      <c r="A150" s="30">
        <f>'TVK Spiele 23-24 Stand 17.09.23'!C150</f>
        <v>45367.583333333336</v>
      </c>
      <c r="B150" s="31">
        <f>'TVK Spiele 23-24 Stand 17.09.23'!D150</f>
        <v>45367.583333333336</v>
      </c>
      <c r="C150" s="33">
        <f>'TVK Spiele 23-24 Stand 17.09.23'!$D150</f>
        <v>45367.583333333336</v>
      </c>
      <c r="D150" s="15" t="str">
        <f>'TVK Spiele 23-24 Stand 17.09.23'!F150</f>
        <v>TSG Maxdorf 2</v>
      </c>
      <c r="E150" s="1" t="str">
        <f>'TVK Spiele 23-24 Stand 17.09.23'!G150</f>
        <v>TVK U12mix2</v>
      </c>
      <c r="F150" s="1" t="str">
        <f>'TVK Spiele 23-24 Stand 17.09.23'!H150</f>
        <v>Waldsporthalle</v>
      </c>
    </row>
    <row r="151" spans="1:6" x14ac:dyDescent="0.2">
      <c r="A151" s="30">
        <f>'TVK Spiele 23-24 Stand 17.09.23'!C151</f>
        <v>45367.635416666664</v>
      </c>
      <c r="B151" s="31">
        <f>'TVK Spiele 23-24 Stand 17.09.23'!D151</f>
        <v>45367.635416666664</v>
      </c>
      <c r="C151" s="33">
        <f>'TVK Spiele 23-24 Stand 17.09.23'!$D151</f>
        <v>45367.635416666664</v>
      </c>
      <c r="D151" s="15" t="str">
        <f>'TVK Spiele 23-24 Stand 17.09.23'!F151</f>
        <v>SG Lützel-Post Koblenz</v>
      </c>
      <c r="E151" s="1" t="str">
        <f>'TVK Spiele 23-24 Stand 17.09.23'!G151</f>
        <v>TVK U16m</v>
      </c>
      <c r="F151" s="1" t="str">
        <f>'TVK Spiele 23-24 Stand 17.09.23'!H151</f>
        <v>Schulzentrum auf der Karthause</v>
      </c>
    </row>
    <row r="152" spans="1:6" x14ac:dyDescent="0.2">
      <c r="A152" s="30">
        <f>'TVK Spiele 23-24 Stand 17.09.23'!C152</f>
        <v>45367.666666666664</v>
      </c>
      <c r="B152" s="31">
        <f>'TVK Spiele 23-24 Stand 17.09.23'!D152</f>
        <v>45367.666666666664</v>
      </c>
      <c r="C152" s="33">
        <f>'TVK Spiele 23-24 Stand 17.09.23'!$D152</f>
        <v>45367.666666666664</v>
      </c>
      <c r="D152" s="15" t="str">
        <f>'TVK Spiele 23-24 Stand 17.09.23'!F152</f>
        <v>TSG Maxdorf</v>
      </c>
      <c r="E152" s="1" t="str">
        <f>'TVK Spiele 23-24 Stand 17.09.23'!G152</f>
        <v>TVK U14w</v>
      </c>
      <c r="F152" s="1" t="str">
        <f>'TVK Spiele 23-24 Stand 17.09.23'!H152</f>
        <v>Waldsporthalle</v>
      </c>
    </row>
    <row r="153" spans="1:6" x14ac:dyDescent="0.2">
      <c r="A153" s="30">
        <f>'TVK Spiele 23-24 Stand 17.09.23'!C153</f>
        <v>45367.666666666664</v>
      </c>
      <c r="B153" s="31">
        <f>'TVK Spiele 23-24 Stand 17.09.23'!D153</f>
        <v>45367.666666666664</v>
      </c>
      <c r="C153" s="33">
        <f>'TVK Spiele 23-24 Stand 17.09.23'!$D153</f>
        <v>45367.666666666664</v>
      </c>
      <c r="D153" s="15" t="str">
        <f>'TVK Spiele 23-24 Stand 17.09.23'!F153</f>
        <v>Eintracht Lambsheim e.V. 2</v>
      </c>
      <c r="E153" s="1" t="str">
        <f>'TVK Spiele 23-24 Stand 17.09.23'!G153</f>
        <v>TVK U16m2</v>
      </c>
      <c r="F153" s="1" t="str">
        <f>'TVK Spiele 23-24 Stand 17.09.23'!H153</f>
        <v>Karl-Wendel-Schule</v>
      </c>
    </row>
    <row r="154" spans="1:6" x14ac:dyDescent="0.2">
      <c r="A154" s="30">
        <f>'TVK Spiele 23-24 Stand 17.09.23'!C154</f>
        <v>45367.708333333336</v>
      </c>
      <c r="B154" s="31">
        <f>'TVK Spiele 23-24 Stand 17.09.23'!D154</f>
        <v>45367.708333333336</v>
      </c>
      <c r="C154" s="33">
        <f>'TVK Spiele 23-24 Stand 17.09.23'!$D154</f>
        <v>45367.708333333336</v>
      </c>
      <c r="D154" s="15" t="str">
        <f>'TVK Spiele 23-24 Stand 17.09.23'!F154</f>
        <v>TV Clausen</v>
      </c>
      <c r="E154" s="1" t="str">
        <f>'TVK Spiele 23-24 Stand 17.09.23'!G154</f>
        <v>TVK Damen</v>
      </c>
      <c r="F154" s="1" t="str">
        <f>'TVK Spiele 23-24 Stand 17.09.23'!H154</f>
        <v>Gräfensteinhalle</v>
      </c>
    </row>
    <row r="155" spans="1:6" x14ac:dyDescent="0.2">
      <c r="A155" s="30">
        <f>'TVK Spiele 23-24 Stand 17.09.23'!C155</f>
        <v>45367.791666666664</v>
      </c>
      <c r="B155" s="31">
        <f>'TVK Spiele 23-24 Stand 17.09.23'!D155</f>
        <v>45367.791666666664</v>
      </c>
      <c r="C155" s="33">
        <f>'TVK Spiele 23-24 Stand 17.09.23'!$D155</f>
        <v>45367.791666666664</v>
      </c>
      <c r="D155" s="15" t="str">
        <f>'TVK Spiele 23-24 Stand 17.09.23'!F155</f>
        <v>TV Clausen</v>
      </c>
      <c r="E155" s="1" t="str">
        <f>'TVK Spiele 23-24 Stand 17.09.23'!G155</f>
        <v>TVK II</v>
      </c>
      <c r="F155" s="1" t="str">
        <f>'TVK Spiele 23-24 Stand 17.09.23'!H155</f>
        <v>Gräfensteinhalle</v>
      </c>
    </row>
    <row r="156" spans="1:6" x14ac:dyDescent="0.2">
      <c r="A156" s="30">
        <f>'TVK Spiele 23-24 Stand 17.09.23'!C156</f>
        <v>45367.833333333336</v>
      </c>
      <c r="B156" s="31">
        <f>'TVK Spiele 23-24 Stand 17.09.23'!D156</f>
        <v>45367.833333333336</v>
      </c>
      <c r="C156" s="33">
        <f>'TVK Spiele 23-24 Stand 17.09.23'!$D156</f>
        <v>45367.833333333336</v>
      </c>
      <c r="D156" s="15" t="str">
        <f>'TVK Spiele 23-24 Stand 17.09.23'!F156</f>
        <v>VfL Bad Kreuznach</v>
      </c>
      <c r="E156" s="1" t="str">
        <f>'TVK Spiele 23-24 Stand 17.09.23'!G156</f>
        <v>TVK I</v>
      </c>
      <c r="F156" s="1" t="str">
        <f>'TVK Spiele 23-24 Stand 17.09.23'!H156</f>
        <v>Martin-Luther-King-Schule</v>
      </c>
    </row>
    <row r="157" spans="1:6" x14ac:dyDescent="0.2">
      <c r="A157" s="30">
        <f>'TVK Spiele 23-24 Stand 17.09.23'!C157</f>
        <v>45368.666666666664</v>
      </c>
      <c r="B157" s="31">
        <f>'TVK Spiele 23-24 Stand 17.09.23'!D157</f>
        <v>45368.666666666664</v>
      </c>
      <c r="C157" s="33">
        <f>'TVK Spiele 23-24 Stand 17.09.23'!$D157</f>
        <v>45368.666666666664</v>
      </c>
      <c r="D157" s="15" t="str">
        <f>'TVK Spiele 23-24 Stand 17.09.23'!F157</f>
        <v>BBV 'Gorillas' Hassloch</v>
      </c>
      <c r="E157" s="1" t="str">
        <f>'TVK Spiele 23-24 Stand 17.09.23'!G157</f>
        <v>TVK U18m</v>
      </c>
      <c r="F157" s="1" t="str">
        <f>'TVK Spiele 23-24 Stand 17.09.23'!H157</f>
        <v>Ernst-Reuter-Schule</v>
      </c>
    </row>
    <row r="158" spans="1:6" x14ac:dyDescent="0.2">
      <c r="A158" s="30" t="e">
        <f>'TVK Spiele 23-24 Stand 17.09.23'!#REF!</f>
        <v>#REF!</v>
      </c>
      <c r="B158" s="31" t="e">
        <f>'TVK Spiele 23-24 Stand 17.09.23'!#REF!</f>
        <v>#REF!</v>
      </c>
      <c r="C158" s="33" t="e">
        <f>'TVK Spiele 23-24 Stand 17.09.23'!#REF!</f>
        <v>#REF!</v>
      </c>
      <c r="D158" s="15" t="e">
        <f>'TVK Spiele 23-24 Stand 17.09.23'!#REF!</f>
        <v>#REF!</v>
      </c>
      <c r="E158" s="1" t="e">
        <f>'TVK Spiele 23-24 Stand 17.09.23'!#REF!</f>
        <v>#REF!</v>
      </c>
      <c r="F158" s="1" t="e">
        <f>'TVK Spiele 23-24 Stand 17.09.23'!#REF!</f>
        <v>#REF!</v>
      </c>
    </row>
    <row r="159" spans="1:6" x14ac:dyDescent="0.2">
      <c r="A159" s="30" t="e">
        <f>'TVK Spiele 23-24 Stand 17.09.23'!#REF!</f>
        <v>#REF!</v>
      </c>
      <c r="B159" s="31" t="e">
        <f>'TVK Spiele 23-24 Stand 17.09.23'!#REF!</f>
        <v>#REF!</v>
      </c>
      <c r="C159" s="33" t="e">
        <f>'TVK Spiele 23-24 Stand 17.09.23'!#REF!</f>
        <v>#REF!</v>
      </c>
      <c r="D159" s="15" t="e">
        <f>'TVK Spiele 23-24 Stand 17.09.23'!#REF!</f>
        <v>#REF!</v>
      </c>
      <c r="E159" s="1" t="e">
        <f>'TVK Spiele 23-24 Stand 17.09.23'!#REF!</f>
        <v>#REF!</v>
      </c>
      <c r="F159" s="1" t="e">
        <f>'TVK Spiele 23-24 Stand 17.09.23'!#REF!</f>
        <v>#REF!</v>
      </c>
    </row>
    <row r="160" spans="1:6" x14ac:dyDescent="0.2">
      <c r="A160" s="30" t="e">
        <f>'TVK Spiele 23-24 Stand 17.09.23'!#REF!</f>
        <v>#REF!</v>
      </c>
      <c r="B160" s="31" t="e">
        <f>'TVK Spiele 23-24 Stand 17.09.23'!#REF!</f>
        <v>#REF!</v>
      </c>
      <c r="C160" s="33" t="e">
        <f>'TVK Spiele 23-24 Stand 17.09.23'!#REF!</f>
        <v>#REF!</v>
      </c>
      <c r="D160" s="15" t="e">
        <f>'TVK Spiele 23-24 Stand 17.09.23'!#REF!</f>
        <v>#REF!</v>
      </c>
      <c r="E160" s="1" t="e">
        <f>'TVK Spiele 23-24 Stand 17.09.23'!#REF!</f>
        <v>#REF!</v>
      </c>
      <c r="F160" s="1" t="e">
        <f>'TVK Spiele 23-24 Stand 17.09.23'!#REF!</f>
        <v>#REF!</v>
      </c>
    </row>
    <row r="161" spans="1:6" x14ac:dyDescent="0.2">
      <c r="A161" s="30" t="e">
        <f>'TVK Spiele 23-24 Stand 17.09.23'!#REF!</f>
        <v>#REF!</v>
      </c>
      <c r="B161" s="31" t="e">
        <f>'TVK Spiele 23-24 Stand 17.09.23'!#REF!</f>
        <v>#REF!</v>
      </c>
      <c r="C161" s="33" t="e">
        <f>'TVK Spiele 23-24 Stand 17.09.23'!#REF!</f>
        <v>#REF!</v>
      </c>
      <c r="D161" s="15" t="e">
        <f>'TVK Spiele 23-24 Stand 17.09.23'!#REF!</f>
        <v>#REF!</v>
      </c>
      <c r="E161" s="1" t="e">
        <f>'TVK Spiele 23-24 Stand 17.09.23'!#REF!</f>
        <v>#REF!</v>
      </c>
      <c r="F161" s="1" t="e">
        <f>'TVK Spiele 23-24 Stand 17.09.23'!#REF!</f>
        <v>#REF!</v>
      </c>
    </row>
    <row r="162" spans="1:6" x14ac:dyDescent="0.2">
      <c r="A162" s="30" t="e">
        <f>'TVK Spiele 23-24 Stand 17.09.23'!#REF!</f>
        <v>#REF!</v>
      </c>
      <c r="B162" s="31" t="e">
        <f>'TVK Spiele 23-24 Stand 17.09.23'!#REF!</f>
        <v>#REF!</v>
      </c>
      <c r="C162" s="33" t="e">
        <f>'TVK Spiele 23-24 Stand 17.09.23'!#REF!</f>
        <v>#REF!</v>
      </c>
      <c r="D162" s="15" t="e">
        <f>'TVK Spiele 23-24 Stand 17.09.23'!#REF!</f>
        <v>#REF!</v>
      </c>
      <c r="E162" s="1" t="e">
        <f>'TVK Spiele 23-24 Stand 17.09.23'!#REF!</f>
        <v>#REF!</v>
      </c>
      <c r="F162" s="1" t="e">
        <f>'TVK Spiele 23-24 Stand 17.09.23'!#REF!</f>
        <v>#REF!</v>
      </c>
    </row>
    <row r="163" spans="1:6" x14ac:dyDescent="0.2">
      <c r="A163" s="30" t="e">
        <f>'TVK Spiele 23-24 Stand 17.09.23'!#REF!</f>
        <v>#REF!</v>
      </c>
      <c r="B163" s="31" t="e">
        <f>'TVK Spiele 23-24 Stand 17.09.23'!#REF!</f>
        <v>#REF!</v>
      </c>
      <c r="C163" s="33" t="e">
        <f>'TVK Spiele 23-24 Stand 17.09.23'!#REF!</f>
        <v>#REF!</v>
      </c>
      <c r="D163" s="15" t="e">
        <f>'TVK Spiele 23-24 Stand 17.09.23'!#REF!</f>
        <v>#REF!</v>
      </c>
      <c r="E163" s="1" t="e">
        <f>'TVK Spiele 23-24 Stand 17.09.23'!#REF!</f>
        <v>#REF!</v>
      </c>
      <c r="F163" s="1" t="e">
        <f>'TVK Spiele 23-24 Stand 17.09.23'!#REF!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DBB2023</vt:lpstr>
      <vt:lpstr>TVK Spiele 23-24 Stand 17.09.23</vt:lpstr>
      <vt:lpstr>Appack</vt:lpstr>
      <vt:lpstr>Änderungen</vt:lpstr>
      <vt:lpstr>Outlook</vt:lpstr>
      <vt:lpstr>Index</vt:lpstr>
      <vt:lpstr>Webseite</vt:lpstr>
      <vt:lpstr>Appack Termine</vt:lpstr>
      <vt:lpstr>Sportspress</vt:lpstr>
      <vt:lpstr>'TVK Spiele 23-24 Stand 17.09.23'!Drucktitel</vt:lpstr>
      <vt:lpstr>ImportOutlook</vt:lpstr>
      <vt:lpstr>'TVK Spiele 23-24 Stand 17.09.23'!Print_Titles</vt:lpstr>
      <vt:lpstr>Appack!U12_AppPackImport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Strock</dc:creator>
  <cp:lastModifiedBy>Strock Slavko</cp:lastModifiedBy>
  <cp:lastPrinted>2023-08-28T17:51:18Z</cp:lastPrinted>
  <dcterms:created xsi:type="dcterms:W3CDTF">2007-08-22T21:30:46Z</dcterms:created>
  <dcterms:modified xsi:type="dcterms:W3CDTF">2023-09-17T17:11:40Z</dcterms:modified>
</cp:coreProperties>
</file>